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120" windowHeight="9120"/>
  </bookViews>
  <sheets>
    <sheet name="PROFORMA" sheetId="1" r:id="rId1"/>
    <sheet name="Reimbursement Calc" sheetId="2" r:id="rId2"/>
  </sheets>
  <definedNames>
    <definedName name="_xlnm.Print_Area" localSheetId="0">PROFORMA!$A$1:$K$63</definedName>
    <definedName name="YEAR1PPD">PROFORMA!$G$4</definedName>
    <definedName name="YEAR2PPD">PROFORMA!$H$4</definedName>
    <definedName name="YEAR3PPD">PROFORMA!$I$4</definedName>
    <definedName name="YEAR4PPD">PROFORMA!$J$4</definedName>
    <definedName name="YEAR5PPD">PROFORMA!$K$4</definedName>
  </definedNames>
  <calcPr calcId="145621"/>
</workbook>
</file>

<file path=xl/calcChain.xml><?xml version="1.0" encoding="utf-8"?>
<calcChain xmlns="http://schemas.openxmlformats.org/spreadsheetml/2006/main">
  <c r="K5" i="1" l="1"/>
  <c r="C14" i="1"/>
  <c r="B8" i="2"/>
  <c r="K4" i="2"/>
  <c r="K5" i="2"/>
  <c r="K6" i="2"/>
  <c r="K3" i="2"/>
  <c r="I4" i="2"/>
  <c r="I5" i="2"/>
  <c r="I6" i="2"/>
  <c r="I3" i="2"/>
  <c r="G4" i="2"/>
  <c r="G5" i="2"/>
  <c r="G6" i="2"/>
  <c r="G3" i="2"/>
  <c r="E4" i="2"/>
  <c r="E5" i="2"/>
  <c r="E6" i="2"/>
  <c r="C4" i="2"/>
  <c r="C5" i="2"/>
  <c r="C6" i="2"/>
  <c r="E3" i="2"/>
  <c r="C3" i="2"/>
  <c r="M3" i="2" l="1"/>
  <c r="M4" i="2"/>
  <c r="M5" i="2"/>
  <c r="M6" i="2"/>
  <c r="G28" i="1"/>
  <c r="H28" i="1"/>
  <c r="I28" i="1" s="1"/>
  <c r="J28" i="1" s="1"/>
  <c r="K28" i="1" s="1"/>
  <c r="E9" i="1"/>
  <c r="E10" i="1"/>
  <c r="E11" i="1"/>
  <c r="E12" i="1"/>
  <c r="E13" i="1"/>
  <c r="K19" i="1"/>
  <c r="E8" i="1"/>
  <c r="J5" i="1"/>
  <c r="I5" i="1"/>
  <c r="H5" i="1"/>
  <c r="G5" i="1"/>
  <c r="G8" i="1" s="1"/>
  <c r="K43" i="1"/>
  <c r="G26" i="1"/>
  <c r="H26" i="1" s="1"/>
  <c r="G27" i="1"/>
  <c r="H27" i="1" s="1"/>
  <c r="I27" i="1" s="1"/>
  <c r="J27" i="1" s="1"/>
  <c r="K27" i="1" s="1"/>
  <c r="H31" i="1"/>
  <c r="I31" i="1" s="1"/>
  <c r="J31" i="1" s="1"/>
  <c r="K31" i="1" s="1"/>
  <c r="G34" i="1"/>
  <c r="H34" i="1" s="1"/>
  <c r="I34" i="1" s="1"/>
  <c r="J34" i="1" s="1"/>
  <c r="K34" i="1" s="1"/>
  <c r="G35" i="1"/>
  <c r="H35" i="1" s="1"/>
  <c r="I35" i="1" s="1"/>
  <c r="J35" i="1" s="1"/>
  <c r="K35" i="1" s="1"/>
  <c r="G37" i="1"/>
  <c r="H37" i="1" s="1"/>
  <c r="I37" i="1" s="1"/>
  <c r="J37" i="1" s="1"/>
  <c r="K37" i="1" s="1"/>
  <c r="G38" i="1"/>
  <c r="H38" i="1" s="1"/>
  <c r="I38" i="1" s="1"/>
  <c r="J38" i="1" s="1"/>
  <c r="K38" i="1" s="1"/>
  <c r="G39" i="1"/>
  <c r="H39" i="1" s="1"/>
  <c r="I39" i="1" s="1"/>
  <c r="J39" i="1" s="1"/>
  <c r="K39" i="1" s="1"/>
  <c r="G40" i="1"/>
  <c r="H40" i="1" s="1"/>
  <c r="I40" i="1" s="1"/>
  <c r="J40" i="1" s="1"/>
  <c r="K40" i="1" s="1"/>
  <c r="G41" i="1"/>
  <c r="H41" i="1" s="1"/>
  <c r="I41" i="1" s="1"/>
  <c r="J41" i="1" s="1"/>
  <c r="K41" i="1" s="1"/>
  <c r="G42" i="1"/>
  <c r="H42" i="1" s="1"/>
  <c r="I42" i="1" s="1"/>
  <c r="J42" i="1" s="1"/>
  <c r="K42" i="1" s="1"/>
  <c r="G32" i="1" l="1"/>
  <c r="B9" i="2"/>
  <c r="I8" i="1"/>
  <c r="G43" i="1"/>
  <c r="J43" i="1"/>
  <c r="I43" i="1"/>
  <c r="J13" i="1"/>
  <c r="G29" i="1"/>
  <c r="H8" i="1"/>
  <c r="J8" i="1"/>
  <c r="H43" i="1"/>
  <c r="J25" i="1"/>
  <c r="K25" i="1"/>
  <c r="K9" i="1"/>
  <c r="I25" i="1"/>
  <c r="J12" i="1"/>
  <c r="G10" i="1"/>
  <c r="I12" i="1"/>
  <c r="G25" i="1"/>
  <c r="K32" i="1"/>
  <c r="K13" i="1"/>
  <c r="K11" i="1"/>
  <c r="H12" i="1"/>
  <c r="E15" i="1"/>
  <c r="E18" i="1" s="1"/>
  <c r="J10" i="1"/>
  <c r="J19" i="1"/>
  <c r="H9" i="1"/>
  <c r="J9" i="1"/>
  <c r="H32" i="1"/>
  <c r="J32" i="1"/>
  <c r="K12" i="1"/>
  <c r="J11" i="1"/>
  <c r="K10" i="1"/>
  <c r="K8" i="1"/>
  <c r="I13" i="1"/>
  <c r="G12" i="1"/>
  <c r="G19" i="1"/>
  <c r="G9" i="1"/>
  <c r="I9" i="1"/>
  <c r="H29" i="1"/>
  <c r="I26" i="1"/>
  <c r="G13" i="1"/>
  <c r="G11" i="1"/>
  <c r="H11" i="1"/>
  <c r="H10" i="1"/>
  <c r="H19" i="1"/>
  <c r="H13" i="1"/>
  <c r="I10" i="1"/>
  <c r="H25" i="1"/>
  <c r="I32" i="1"/>
  <c r="I19" i="1"/>
  <c r="I11" i="1"/>
  <c r="J15" i="1" l="1"/>
  <c r="J18" i="1" s="1"/>
  <c r="J21" i="1" s="1"/>
  <c r="J36" i="1" s="1"/>
  <c r="K15" i="1"/>
  <c r="K18" i="1" s="1"/>
  <c r="K21" i="1" s="1"/>
  <c r="G15" i="1"/>
  <c r="G18" i="1" s="1"/>
  <c r="G21" i="1" s="1"/>
  <c r="H15" i="1"/>
  <c r="H18" i="1" s="1"/>
  <c r="I29" i="1"/>
  <c r="J26" i="1"/>
  <c r="I15" i="1"/>
  <c r="I18" i="1" s="1"/>
  <c r="I21" i="1" s="1"/>
  <c r="J30" i="1" l="1"/>
  <c r="K36" i="1"/>
  <c r="K30" i="1"/>
  <c r="H21" i="1"/>
  <c r="H36" i="1" s="1"/>
  <c r="G30" i="1"/>
  <c r="G36" i="1"/>
  <c r="K26" i="1"/>
  <c r="K29" i="1" s="1"/>
  <c r="J29" i="1"/>
  <c r="I30" i="1"/>
  <c r="I36" i="1"/>
  <c r="J59" i="1" l="1"/>
  <c r="J61" i="1" s="1"/>
  <c r="J63" i="1" s="1"/>
  <c r="H30" i="1"/>
  <c r="H59" i="1" s="1"/>
  <c r="H61" i="1" s="1"/>
  <c r="H63" i="1" s="1"/>
  <c r="K59" i="1"/>
  <c r="K61" i="1" s="1"/>
  <c r="K63" i="1" s="1"/>
  <c r="G59" i="1"/>
  <c r="G61" i="1" s="1"/>
  <c r="G63" i="1" s="1"/>
  <c r="I59" i="1"/>
  <c r="I61" i="1" s="1"/>
  <c r="I63" i="1" s="1"/>
  <c r="B10" i="2"/>
</calcChain>
</file>

<file path=xl/sharedStrings.xml><?xml version="1.0" encoding="utf-8"?>
<sst xmlns="http://schemas.openxmlformats.org/spreadsheetml/2006/main" count="118" uniqueCount="88">
  <si>
    <t xml:space="preserve">    INCOME / EXPENSE CASH FLOW  ANALYSIS</t>
  </si>
  <si>
    <t>Income</t>
  </si>
  <si>
    <t>Year 1</t>
  </si>
  <si>
    <t>Year 2</t>
  </si>
  <si>
    <t>Year 3</t>
  </si>
  <si>
    <t>Year 4</t>
  </si>
  <si>
    <t>Year 5</t>
  </si>
  <si>
    <t xml:space="preserve">    Based on avg. # MR scan/day of:</t>
  </si>
  <si>
    <t>Procedures per year:</t>
  </si>
  <si>
    <t xml:space="preserve">   Fees for Standard MR Exams by payor class:</t>
  </si>
  <si>
    <t>% of volume</t>
  </si>
  <si>
    <t>$ per exam</t>
  </si>
  <si>
    <t>Commercial Insurance</t>
  </si>
  <si>
    <t>Workers Compensation</t>
  </si>
  <si>
    <t>Medicare</t>
  </si>
  <si>
    <t>Managed Care</t>
  </si>
  <si>
    <t>Other</t>
  </si>
  <si>
    <t>per scan</t>
  </si>
  <si>
    <t xml:space="preserve"> Less Allowances for Bad Debt @</t>
  </si>
  <si>
    <t xml:space="preserve">    Total Income</t>
  </si>
  <si>
    <t>Operating Expenses:</t>
  </si>
  <si>
    <t xml:space="preserve"> Radiology &amp; Transcription Fees @:</t>
  </si>
  <si>
    <t xml:space="preserve"> MRI Technician(s)  </t>
  </si>
  <si>
    <t xml:space="preserve">per hour </t>
  </si>
  <si>
    <t xml:space="preserve"> Office Staff  </t>
  </si>
  <si>
    <t>per hour</t>
  </si>
  <si>
    <t xml:space="preserve"> Payroll Taxes and Benefits</t>
  </si>
  <si>
    <t>of payroll</t>
  </si>
  <si>
    <t xml:space="preserve"> Marketing Budget</t>
  </si>
  <si>
    <t>of deposits</t>
  </si>
  <si>
    <t xml:space="preserve"> Repairs &amp; Maintenance</t>
  </si>
  <si>
    <t>per year</t>
  </si>
  <si>
    <t xml:space="preserve"> Scanning Supplies (common)</t>
  </si>
  <si>
    <t>sales/use tax</t>
  </si>
  <si>
    <t xml:space="preserve"> Office Supplies</t>
  </si>
  <si>
    <t>per month</t>
  </si>
  <si>
    <t xml:space="preserve"> Telephone</t>
  </si>
  <si>
    <t xml:space="preserve"> Utilities</t>
  </si>
  <si>
    <t xml:space="preserve"> Postage and Shipping</t>
  </si>
  <si>
    <t xml:space="preserve"> Miscellaneous</t>
  </si>
  <si>
    <t>________</t>
  </si>
  <si>
    <t xml:space="preserve">  Total Operating Expense</t>
  </si>
  <si>
    <t xml:space="preserve">    Cash Excess/(Shortfall)</t>
  </si>
  <si>
    <t>Equipment Model:</t>
  </si>
  <si>
    <t>*Site Prep/Const Cost</t>
  </si>
  <si>
    <t>*R/F Shielding</t>
  </si>
  <si>
    <t>*Fixed Equip &amp; Furniture</t>
  </si>
  <si>
    <t>*Office Equipment</t>
  </si>
  <si>
    <t>*Software</t>
  </si>
  <si>
    <t>/5 years</t>
  </si>
  <si>
    <t>*Architect Fees</t>
  </si>
  <si>
    <t>*Legal Fee</t>
  </si>
  <si>
    <t>Legal Fees</t>
  </si>
  <si>
    <t>Insurance</t>
  </si>
  <si>
    <t>Breakeven Scans Per Day:</t>
  </si>
  <si>
    <t>*Rigging</t>
  </si>
  <si>
    <t>*Shipping.Freight</t>
  </si>
  <si>
    <t>Inflation on Fixed Cost</t>
  </si>
  <si>
    <t>Weighted Value</t>
  </si>
  <si>
    <t>weighted average, per scan =</t>
  </si>
  <si>
    <t>Income from Non Patient Care Activities</t>
  </si>
  <si>
    <t xml:space="preserve">1. Fill in equipment information </t>
  </si>
  <si>
    <t>2. Use information given and reimbursemt sheet to fill in payor mix and reimbursement</t>
  </si>
  <si>
    <t>Procedure</t>
  </si>
  <si>
    <t>3. Use information given to enter bad debt and revenue from research</t>
  </si>
  <si>
    <t>7. Enter start up cost data</t>
  </si>
  <si>
    <t>Other Staff</t>
  </si>
  <si>
    <t>Other Expense</t>
  </si>
  <si>
    <t>Billing &amp; Collection @:</t>
  </si>
  <si>
    <t>Medicaid</t>
  </si>
  <si>
    <t>Vol</t>
  </si>
  <si>
    <t>$</t>
  </si>
  <si>
    <t>Commercial</t>
  </si>
  <si>
    <t>Managed Care/WC</t>
  </si>
  <si>
    <t>MR Spinal Canal</t>
  </si>
  <si>
    <t>Volume per Day</t>
  </si>
  <si>
    <t>Avg Reimbursement per exam</t>
  </si>
  <si>
    <t>Total Exams/Day</t>
  </si>
  <si>
    <t>Total Rev/Day</t>
  </si>
  <si>
    <t>Avg Rev/Exam</t>
  </si>
  <si>
    <t>MR Brain</t>
  </si>
  <si>
    <t>MR Angio Head</t>
  </si>
  <si>
    <t>MR Lower Extremity</t>
  </si>
  <si>
    <t>(Use for $ per exam on pro forma)</t>
  </si>
  <si>
    <t>Self Pay</t>
  </si>
  <si>
    <t>4.  From the information given, enter your expense data</t>
  </si>
  <si>
    <t>Equipment</t>
  </si>
  <si>
    <t xml:space="preserve">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</si>
</sst>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dd\-mmm\-yy"/>
    <numFmt numFmtId="165" formatCode="0.0"/>
    <numFmt numFmtId="166" formatCode="0.0%"/>
    <numFmt numFmtId="167" formatCode="&quot;$&quot;#,##0.00"/>
  </numFmts>
  <fonts count="12" x14ac:knownFonts="1">
    <font>
      <sz val="10"/>
      <name val="Arial"/>
    </font>
    <font>
      <sz val="12"/>
      <color indexed="8"/>
      <name val="Arial"/>
    </font>
    <font>
      <sz val="12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3" fontId="1" fillId="0" borderId="0" xfId="0" applyNumberFormat="1" applyFont="1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164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/>
    <xf numFmtId="10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3" fontId="1" fillId="0" borderId="0" xfId="0" applyNumberFormat="1" applyFont="1" applyFill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3" fontId="3" fillId="0" borderId="0" xfId="0" applyNumberFormat="1" applyFont="1" applyAlignment="1"/>
    <xf numFmtId="3" fontId="4" fillId="0" borderId="0" xfId="0" applyNumberFormat="1" applyFont="1" applyAlignment="1"/>
    <xf numFmtId="0" fontId="3" fillId="0" borderId="0" xfId="0" applyNumberFormat="1" applyFont="1" applyAlignment="1"/>
    <xf numFmtId="0" fontId="5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/>
    <xf numFmtId="165" fontId="3" fillId="0" borderId="0" xfId="0" applyNumberFormat="1" applyFont="1" applyFill="1" applyAlignment="1" applyProtection="1">
      <protection locked="0"/>
    </xf>
    <xf numFmtId="10" fontId="3" fillId="0" borderId="0" xfId="0" applyNumberFormat="1" applyFont="1" applyAlignment="1"/>
    <xf numFmtId="3" fontId="3" fillId="0" borderId="6" xfId="0" quotePrefix="1" applyNumberFormat="1" applyFont="1" applyBorder="1" applyAlignment="1"/>
    <xf numFmtId="0" fontId="5" fillId="0" borderId="0" xfId="0" applyFont="1"/>
    <xf numFmtId="165" fontId="3" fillId="0" borderId="0" xfId="0" applyNumberFormat="1" applyFont="1" applyAlignment="1"/>
    <xf numFmtId="3" fontId="4" fillId="0" borderId="1" xfId="0" applyNumberFormat="1" applyFont="1" applyBorder="1" applyAlignment="1"/>
    <xf numFmtId="3" fontId="4" fillId="0" borderId="2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6" fillId="0" borderId="0" xfId="0" applyNumberFormat="1" applyFont="1" applyAlignment="1"/>
    <xf numFmtId="3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Alignment="1" applyProtection="1">
      <protection locked="0"/>
    </xf>
    <xf numFmtId="10" fontId="3" fillId="0" borderId="0" xfId="0" applyNumberFormat="1" applyFont="1" applyAlignment="1">
      <alignment horizontal="right"/>
    </xf>
    <xf numFmtId="10" fontId="3" fillId="0" borderId="0" xfId="0" applyNumberFormat="1" applyFont="1" applyFill="1" applyAlignment="1" applyProtection="1">
      <protection locked="0"/>
    </xf>
    <xf numFmtId="0" fontId="3" fillId="0" borderId="0" xfId="0" applyNumberFormat="1" applyFont="1" applyAlignment="1">
      <alignment horizontal="right"/>
    </xf>
    <xf numFmtId="1" fontId="3" fillId="0" borderId="0" xfId="0" applyNumberFormat="1" applyFont="1" applyAlignment="1"/>
    <xf numFmtId="4" fontId="3" fillId="0" borderId="0" xfId="0" applyNumberFormat="1" applyFont="1" applyFill="1" applyAlignment="1" applyProtection="1">
      <protection locked="0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/>
    <xf numFmtId="3" fontId="3" fillId="0" borderId="9" xfId="0" applyNumberFormat="1" applyFont="1" applyBorder="1" applyAlignment="1"/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 applyProtection="1"/>
    <xf numFmtId="3" fontId="4" fillId="0" borderId="9" xfId="0" applyNumberFormat="1" applyFont="1" applyBorder="1" applyAlignment="1"/>
    <xf numFmtId="3" fontId="3" fillId="0" borderId="9" xfId="0" applyNumberFormat="1" applyFont="1" applyBorder="1" applyAlignment="1">
      <alignment horizontal="right"/>
    </xf>
    <xf numFmtId="3" fontId="9" fillId="0" borderId="9" xfId="0" applyNumberFormat="1" applyFont="1" applyBorder="1" applyAlignment="1">
      <alignment wrapText="1"/>
    </xf>
    <xf numFmtId="3" fontId="4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center"/>
    </xf>
    <xf numFmtId="9" fontId="3" fillId="0" borderId="9" xfId="0" applyNumberFormat="1" applyFont="1" applyBorder="1" applyAlignment="1"/>
    <xf numFmtId="3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left"/>
    </xf>
    <xf numFmtId="4" fontId="3" fillId="0" borderId="5" xfId="0" applyNumberFormat="1" applyFont="1" applyBorder="1" applyAlignment="1"/>
    <xf numFmtId="3" fontId="3" fillId="0" borderId="6" xfId="0" applyNumberFormat="1" applyFont="1" applyBorder="1" applyAlignment="1"/>
    <xf numFmtId="3" fontId="10" fillId="0" borderId="9" xfId="0" applyNumberFormat="1" applyFont="1" applyBorder="1" applyAlignment="1">
      <alignment wrapText="1"/>
    </xf>
    <xf numFmtId="3" fontId="3" fillId="3" borderId="9" xfId="0" applyNumberFormat="1" applyFont="1" applyFill="1" applyBorder="1" applyAlignment="1"/>
    <xf numFmtId="4" fontId="3" fillId="0" borderId="9" xfId="0" applyNumberFormat="1" applyFont="1" applyFill="1" applyBorder="1" applyAlignment="1" applyProtection="1">
      <protection locked="0"/>
    </xf>
    <xf numFmtId="3" fontId="11" fillId="0" borderId="0" xfId="0" applyNumberFormat="1" applyFont="1" applyAlignment="1"/>
    <xf numFmtId="0" fontId="5" fillId="0" borderId="0" xfId="0" applyFont="1" applyAlignment="1">
      <alignment horizontal="center"/>
    </xf>
    <xf numFmtId="167" fontId="3" fillId="0" borderId="9" xfId="0" applyNumberFormat="1" applyFont="1" applyFill="1" applyBorder="1" applyAlignment="1" applyProtection="1">
      <protection locked="0"/>
    </xf>
    <xf numFmtId="166" fontId="3" fillId="0" borderId="9" xfId="0" applyNumberFormat="1" applyFont="1" applyFill="1" applyBorder="1" applyAlignment="1" applyProtection="1">
      <protection locked="0"/>
    </xf>
    <xf numFmtId="10" fontId="3" fillId="0" borderId="9" xfId="0" applyNumberFormat="1" applyFont="1" applyFill="1" applyBorder="1" applyAlignment="1" applyProtection="1">
      <protection locked="0"/>
    </xf>
    <xf numFmtId="4" fontId="3" fillId="0" borderId="9" xfId="0" applyNumberFormat="1" applyFont="1" applyFill="1" applyBorder="1" applyAlignment="1"/>
    <xf numFmtId="0" fontId="7" fillId="0" borderId="9" xfId="0" applyFont="1" applyBorder="1" applyAlignment="1">
      <alignment horizontal="center" vertical="center" wrapText="1"/>
    </xf>
    <xf numFmtId="39" fontId="5" fillId="4" borderId="9" xfId="0" applyNumberFormat="1" applyFont="1" applyFill="1" applyBorder="1"/>
    <xf numFmtId="0" fontId="5" fillId="4" borderId="9" xfId="0" applyFont="1" applyFill="1" applyBorder="1"/>
    <xf numFmtId="44" fontId="5" fillId="0" borderId="0" xfId="0" applyNumberFormat="1" applyFont="1" applyAlignment="1">
      <alignment horizontal="center"/>
    </xf>
    <xf numFmtId="3" fontId="3" fillId="0" borderId="9" xfId="0" applyNumberFormat="1" applyFont="1" applyFill="1" applyBorder="1" applyAlignment="1" applyProtection="1">
      <protection locked="0"/>
    </xf>
    <xf numFmtId="10" fontId="3" fillId="0" borderId="9" xfId="0" applyNumberFormat="1" applyFont="1" applyFill="1" applyBorder="1" applyAlignment="1"/>
    <xf numFmtId="9" fontId="3" fillId="0" borderId="9" xfId="0" applyNumberFormat="1" applyFont="1" applyFill="1" applyBorder="1" applyAlignment="1"/>
    <xf numFmtId="4" fontId="3" fillId="0" borderId="5" xfId="0" applyNumberFormat="1" applyFont="1" applyFill="1" applyBorder="1" applyAlignment="1"/>
    <xf numFmtId="3" fontId="3" fillId="0" borderId="9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0" xfId="0"/>
    <xf numFmtId="0" fontId="0" fillId="0" borderId="7" xfId="0" applyBorder="1"/>
    <xf numFmtId="3" fontId="4" fillId="0" borderId="7" xfId="0" applyNumberFormat="1" applyFont="1" applyBorder="1" applyAlignment="1">
      <alignment horizontal="right"/>
    </xf>
    <xf numFmtId="3" fontId="11" fillId="0" borderId="10" xfId="0" applyNumberFormat="1" applyFont="1" applyBorder="1" applyAlignment="1">
      <alignment horizontal="left" vertical="top" wrapText="1"/>
    </xf>
    <xf numFmtId="3" fontId="3" fillId="0" borderId="9" xfId="0" applyNumberFormat="1" applyFont="1" applyBorder="1" applyAlignment="1">
      <alignment horizontal="left"/>
    </xf>
    <xf numFmtId="165" fontId="3" fillId="3" borderId="9" xfId="0" applyNumberFormat="1" applyFont="1" applyFill="1" applyBorder="1" applyAlignment="1" applyProtection="1">
      <alignment horizontal="center"/>
      <protection locked="0"/>
    </xf>
    <xf numFmtId="3" fontId="3" fillId="0" borderId="4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left"/>
    </xf>
    <xf numFmtId="3" fontId="3" fillId="0" borderId="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8" fillId="2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165" fontId="3" fillId="5" borderId="9" xfId="0" applyNumberFormat="1" applyFont="1" applyFill="1" applyBorder="1" applyAlignment="1" applyProtection="1">
      <alignment horizontal="center"/>
      <protection locked="0"/>
    </xf>
    <xf numFmtId="9" fontId="3" fillId="5" borderId="9" xfId="0" applyNumberFormat="1" applyFont="1" applyFill="1" applyBorder="1" applyAlignment="1" applyProtection="1">
      <protection locked="0"/>
    </xf>
    <xf numFmtId="3" fontId="3" fillId="5" borderId="9" xfId="0" applyNumberFormat="1" applyFont="1" applyFill="1" applyBorder="1" applyAlignment="1" applyProtection="1">
      <protection locked="0"/>
    </xf>
    <xf numFmtId="9" fontId="3" fillId="5" borderId="9" xfId="0" applyNumberFormat="1" applyFont="1" applyFill="1" applyBorder="1" applyAlignment="1" applyProtection="1">
      <alignment horizontal="center"/>
      <protection locked="0"/>
    </xf>
    <xf numFmtId="165" fontId="3" fillId="5" borderId="9" xfId="0" applyNumberFormat="1" applyFont="1" applyFill="1" applyBorder="1" applyAlignment="1" applyProtection="1">
      <protection locked="0"/>
    </xf>
    <xf numFmtId="4" fontId="3" fillId="5" borderId="9" xfId="0" applyNumberFormat="1" applyFont="1" applyFill="1" applyBorder="1" applyAlignment="1" applyProtection="1">
      <protection locked="0"/>
    </xf>
    <xf numFmtId="0" fontId="5" fillId="5" borderId="9" xfId="0" applyFont="1" applyFill="1" applyBorder="1" applyAlignment="1">
      <alignment horizontal="center"/>
    </xf>
    <xf numFmtId="0" fontId="5" fillId="6" borderId="9" xfId="0" applyFont="1" applyFill="1" applyBorder="1"/>
    <xf numFmtId="44" fontId="5" fillId="6" borderId="9" xfId="0" applyNumberFormat="1" applyFont="1" applyFill="1" applyBorder="1"/>
    <xf numFmtId="3" fontId="4" fillId="5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7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6"/>
  <sheetViews>
    <sheetView showGridLines="0" tabSelected="1" zoomScale="85" zoomScaleNormal="85" workbookViewId="0">
      <selection activeCell="C5" sqref="C5"/>
    </sheetView>
  </sheetViews>
  <sheetFormatPr defaultRowHeight="15" x14ac:dyDescent="0.25"/>
  <cols>
    <col min="1" max="1" width="17.5703125" style="26" customWidth="1"/>
    <col min="2" max="2" width="15.7109375" style="26" customWidth="1"/>
    <col min="3" max="3" width="14.85546875" style="26" customWidth="1"/>
    <col min="4" max="4" width="28" style="26" customWidth="1"/>
    <col min="5" max="5" width="15.42578125" style="26" customWidth="1"/>
    <col min="6" max="6" width="13.28515625" style="26" customWidth="1"/>
    <col min="7" max="7" width="13.5703125" style="26" customWidth="1"/>
    <col min="8" max="8" width="15" style="26" customWidth="1"/>
    <col min="9" max="10" width="13.5703125" style="26" customWidth="1"/>
    <col min="11" max="11" width="13.42578125" style="26" customWidth="1"/>
    <col min="12" max="12" width="9.140625" style="26"/>
    <col min="13" max="13" width="11.5703125" style="26" customWidth="1"/>
    <col min="14" max="14" width="11.5703125" customWidth="1"/>
    <col min="15" max="15" width="13" customWidth="1"/>
    <col min="16" max="16" width="13.7109375" customWidth="1"/>
    <col min="17" max="17" width="11.28515625" customWidth="1"/>
    <col min="18" max="18" width="13.28515625" customWidth="1"/>
    <col min="19" max="19" width="11.28515625" customWidth="1"/>
    <col min="20" max="20" width="13.85546875" customWidth="1"/>
  </cols>
  <sheetData>
    <row r="1" spans="1:24" ht="15.75" x14ac:dyDescent="0.25">
      <c r="A1" s="17" t="s">
        <v>43</v>
      </c>
      <c r="B1" s="99"/>
      <c r="C1" s="99"/>
      <c r="D1" s="99"/>
      <c r="E1" s="99"/>
      <c r="F1" s="16"/>
      <c r="G1" s="87" t="s">
        <v>0</v>
      </c>
      <c r="H1" s="87"/>
      <c r="I1" s="87"/>
      <c r="J1" s="87"/>
      <c r="K1" s="87"/>
      <c r="L1" s="18"/>
      <c r="M1" s="19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58" t="s">
        <v>61</v>
      </c>
      <c r="B2" s="58"/>
      <c r="C2" s="16"/>
      <c r="D2" s="16"/>
      <c r="E2" s="16"/>
      <c r="F2" s="16"/>
      <c r="G2" s="42"/>
      <c r="H2" s="42"/>
      <c r="I2" s="42"/>
      <c r="J2" s="42"/>
      <c r="K2" s="42"/>
      <c r="L2" s="18"/>
      <c r="M2" s="19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73" t="s">
        <v>1</v>
      </c>
      <c r="B3" s="73"/>
      <c r="C3" s="73"/>
      <c r="D3" s="73"/>
      <c r="E3" s="73"/>
      <c r="F3" s="76"/>
      <c r="G3" s="43" t="s">
        <v>2</v>
      </c>
      <c r="H3" s="43" t="s">
        <v>3</v>
      </c>
      <c r="I3" s="43" t="s">
        <v>4</v>
      </c>
      <c r="J3" s="43" t="s">
        <v>5</v>
      </c>
      <c r="K3" s="43" t="s">
        <v>6</v>
      </c>
      <c r="L3" s="18"/>
      <c r="M3" s="19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73" t="s">
        <v>7</v>
      </c>
      <c r="B4" s="73"/>
      <c r="C4" s="73"/>
      <c r="D4" s="73"/>
      <c r="E4" s="73"/>
      <c r="F4" s="76"/>
      <c r="G4" s="90"/>
      <c r="H4" s="90"/>
      <c r="I4" s="90"/>
      <c r="J4" s="90"/>
      <c r="K4" s="90"/>
      <c r="L4" s="18"/>
      <c r="M4" s="19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58" t="s">
        <v>62</v>
      </c>
      <c r="B5" s="16"/>
      <c r="C5" s="16"/>
      <c r="D5" s="16"/>
      <c r="E5" s="73" t="s">
        <v>8</v>
      </c>
      <c r="F5" s="76"/>
      <c r="G5" s="44">
        <f>YEAR1PPD*5*52</f>
        <v>0</v>
      </c>
      <c r="H5" s="42">
        <f>YEAR2PPD*5*52</f>
        <v>0</v>
      </c>
      <c r="I5" s="42">
        <f>YEAR3PPD*5*52</f>
        <v>0</v>
      </c>
      <c r="J5" s="42">
        <f>YEAR4PPD*5*52</f>
        <v>0</v>
      </c>
      <c r="K5" s="42">
        <f>YEAR4PPD*5*52</f>
        <v>0</v>
      </c>
      <c r="L5" s="18"/>
      <c r="M5" s="19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86" t="s">
        <v>9</v>
      </c>
      <c r="B6" s="86"/>
      <c r="C6" s="86"/>
      <c r="D6" s="16"/>
      <c r="E6" s="16"/>
      <c r="F6" s="16"/>
      <c r="G6" s="42"/>
      <c r="H6" s="42"/>
      <c r="I6" s="42"/>
      <c r="J6" s="42"/>
      <c r="K6" s="42"/>
      <c r="L6" s="18"/>
      <c r="M6" s="19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16"/>
      <c r="B7" s="16"/>
      <c r="C7" s="48" t="s">
        <v>10</v>
      </c>
      <c r="D7" s="48" t="s">
        <v>11</v>
      </c>
      <c r="E7" s="43" t="s">
        <v>58</v>
      </c>
      <c r="F7" s="16"/>
      <c r="G7" s="42"/>
      <c r="H7" s="42"/>
      <c r="I7" s="42"/>
      <c r="J7" s="42"/>
      <c r="K7" s="42"/>
      <c r="L7" s="18"/>
      <c r="M7" s="19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82" t="s">
        <v>12</v>
      </c>
      <c r="B8" s="85"/>
      <c r="C8" s="91"/>
      <c r="D8" s="92"/>
      <c r="E8" s="49">
        <f>$D$8*$C$8</f>
        <v>0</v>
      </c>
      <c r="F8" s="16"/>
      <c r="G8" s="42">
        <f>$G$5*$E$8</f>
        <v>0</v>
      </c>
      <c r="H8" s="42">
        <f>$H$5*$E$8</f>
        <v>0</v>
      </c>
      <c r="I8" s="42">
        <f>$I$5*$E$8</f>
        <v>0</v>
      </c>
      <c r="J8" s="42">
        <f>$J$5*$E$8</f>
        <v>0</v>
      </c>
      <c r="K8" s="42">
        <f>$K$5*$E$8</f>
        <v>0</v>
      </c>
      <c r="L8" s="18"/>
      <c r="M8" s="19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82" t="s">
        <v>13</v>
      </c>
      <c r="B9" s="85"/>
      <c r="C9" s="91"/>
      <c r="D9" s="92"/>
      <c r="E9" s="49">
        <f>$D$9*$C$9</f>
        <v>0</v>
      </c>
      <c r="F9" s="16"/>
      <c r="G9" s="42">
        <f>$G$5*$E$9</f>
        <v>0</v>
      </c>
      <c r="H9" s="42">
        <f>$H$5*$E$9</f>
        <v>0</v>
      </c>
      <c r="I9" s="42">
        <f>$I$5*$E$9</f>
        <v>0</v>
      </c>
      <c r="J9" s="42">
        <f>$J$5*$E$9</f>
        <v>0</v>
      </c>
      <c r="K9" s="42">
        <f>$K$5*$E$9</f>
        <v>0</v>
      </c>
      <c r="L9" s="18"/>
      <c r="M9" s="19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82" t="s">
        <v>84</v>
      </c>
      <c r="B10" s="85"/>
      <c r="C10" s="91"/>
      <c r="D10" s="92"/>
      <c r="E10" s="49">
        <f>$D$10*$C$10</f>
        <v>0</v>
      </c>
      <c r="F10" s="16"/>
      <c r="G10" s="42">
        <f>$G$5*$E$10</f>
        <v>0</v>
      </c>
      <c r="H10" s="42">
        <f>$H$5*$E$10</f>
        <v>0</v>
      </c>
      <c r="I10" s="42">
        <f>$I$5*$E$10</f>
        <v>0</v>
      </c>
      <c r="J10" s="42">
        <f>$J$5*$E$10</f>
        <v>0</v>
      </c>
      <c r="K10" s="42">
        <f>$K$5*$E$10</f>
        <v>0</v>
      </c>
      <c r="L10" s="18"/>
      <c r="M10" s="1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82" t="s">
        <v>14</v>
      </c>
      <c r="B11" s="85"/>
      <c r="C11" s="91"/>
      <c r="D11" s="92"/>
      <c r="E11" s="49">
        <f>$D$11*$C$11</f>
        <v>0</v>
      </c>
      <c r="F11" s="16"/>
      <c r="G11" s="42">
        <f>$G$5*$E$11</f>
        <v>0</v>
      </c>
      <c r="H11" s="42">
        <f>$H$5*$E$11</f>
        <v>0</v>
      </c>
      <c r="I11" s="42">
        <f>$I$5*$E$11</f>
        <v>0</v>
      </c>
      <c r="J11" s="42">
        <f>$J$5*$E$11</f>
        <v>0</v>
      </c>
      <c r="K11" s="42">
        <f>$K$5*$E$11</f>
        <v>0</v>
      </c>
      <c r="L11" s="18"/>
      <c r="M11" s="1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82" t="s">
        <v>15</v>
      </c>
      <c r="B12" s="85"/>
      <c r="C12" s="91"/>
      <c r="D12" s="92"/>
      <c r="E12" s="49">
        <f>$D$12*$C$12</f>
        <v>0</v>
      </c>
      <c r="F12" s="16"/>
      <c r="G12" s="42">
        <f>$G$5*$E$12</f>
        <v>0</v>
      </c>
      <c r="H12" s="42">
        <f>$H$5*$E$12</f>
        <v>0</v>
      </c>
      <c r="I12" s="42">
        <f>$I$5*$E$12</f>
        <v>0</v>
      </c>
      <c r="J12" s="42">
        <f>$J$5*$E$12</f>
        <v>0</v>
      </c>
      <c r="K12" s="42">
        <f>$K$5*$E$12</f>
        <v>0</v>
      </c>
      <c r="L12" s="18"/>
      <c r="M12" s="1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82" t="s">
        <v>69</v>
      </c>
      <c r="B13" s="85"/>
      <c r="C13" s="91"/>
      <c r="D13" s="92"/>
      <c r="E13" s="49">
        <f>$D$13*$C$13</f>
        <v>0</v>
      </c>
      <c r="F13" s="16"/>
      <c r="G13" s="42">
        <f>$G$5*$E$13</f>
        <v>0</v>
      </c>
      <c r="H13" s="42">
        <f>$H$5*$E$13</f>
        <v>0</v>
      </c>
      <c r="I13" s="42">
        <f>$I$5*$E$13</f>
        <v>0</v>
      </c>
      <c r="J13" s="42">
        <f>$J$5*$E$13</f>
        <v>0</v>
      </c>
      <c r="K13" s="42">
        <f>$K$5*$E$13</f>
        <v>0</v>
      </c>
      <c r="L13" s="18"/>
      <c r="M13" s="1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82"/>
      <c r="B14" s="82"/>
      <c r="C14" s="70">
        <f>SUM(C8:C13)</f>
        <v>0</v>
      </c>
      <c r="D14" s="68"/>
      <c r="E14" s="42"/>
      <c r="F14" s="16"/>
      <c r="G14" s="42"/>
      <c r="H14" s="42"/>
      <c r="I14" s="42"/>
      <c r="J14" s="42"/>
      <c r="K14" s="42"/>
      <c r="L14" s="18"/>
      <c r="M14" s="1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16"/>
      <c r="B15" s="16"/>
      <c r="C15" s="50"/>
      <c r="D15" s="51" t="s">
        <v>59</v>
      </c>
      <c r="E15" s="52">
        <f>SUM(E8:E13)</f>
        <v>0</v>
      </c>
      <c r="F15" s="16"/>
      <c r="G15" s="42">
        <f>SUM(G8:G13)</f>
        <v>0</v>
      </c>
      <c r="H15" s="42">
        <f>SUM(H8:H13)</f>
        <v>0</v>
      </c>
      <c r="I15" s="42">
        <f>SUM(I8:I13)</f>
        <v>0</v>
      </c>
      <c r="J15" s="42">
        <f>SUM(J8:J13)</f>
        <v>0</v>
      </c>
      <c r="K15" s="42">
        <f>SUM(K8:K13)</f>
        <v>0</v>
      </c>
      <c r="L15" s="18"/>
      <c r="M15" s="1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x14ac:dyDescent="0.25">
      <c r="A16" s="16"/>
      <c r="B16" s="16"/>
      <c r="C16" s="16"/>
      <c r="D16" s="16"/>
      <c r="E16" s="16"/>
      <c r="F16" s="16"/>
      <c r="G16" s="42"/>
      <c r="H16" s="42"/>
      <c r="I16" s="42"/>
      <c r="J16" s="42"/>
      <c r="K16" s="42"/>
      <c r="L16" s="18"/>
      <c r="M16" s="1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58" t="s">
        <v>64</v>
      </c>
      <c r="B17" s="16"/>
      <c r="C17" s="16"/>
      <c r="D17" s="16"/>
      <c r="E17" s="16"/>
      <c r="F17" s="16"/>
      <c r="G17" s="42"/>
      <c r="H17" s="42"/>
      <c r="I17" s="42"/>
      <c r="J17" s="42"/>
      <c r="K17" s="42"/>
      <c r="L17" s="18"/>
      <c r="M17" s="1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x14ac:dyDescent="0.25">
      <c r="A18" s="83" t="s">
        <v>18</v>
      </c>
      <c r="B18" s="84"/>
      <c r="C18" s="84"/>
      <c r="D18" s="93"/>
      <c r="E18" s="53">
        <f>$E$15-($E$15*$D$18)</f>
        <v>0</v>
      </c>
      <c r="F18" s="54" t="s">
        <v>17</v>
      </c>
      <c r="G18" s="42">
        <f>-$D$18*$G$15</f>
        <v>0</v>
      </c>
      <c r="H18" s="42">
        <f>-$D$18*$H$15</f>
        <v>0</v>
      </c>
      <c r="I18" s="42">
        <f>-$D$18*$I$15</f>
        <v>0</v>
      </c>
      <c r="J18" s="42">
        <f>-$D$18*$J$15</f>
        <v>0</v>
      </c>
      <c r="K18" s="42">
        <f>-$D$18*$K$15</f>
        <v>0</v>
      </c>
      <c r="L18" s="18"/>
      <c r="M18" s="19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83" t="s">
        <v>60</v>
      </c>
      <c r="B19" s="84"/>
      <c r="C19" s="84"/>
      <c r="D19" s="93"/>
      <c r="E19" s="71">
        <v>200</v>
      </c>
      <c r="F19" s="54" t="s">
        <v>17</v>
      </c>
      <c r="G19" s="42">
        <f>($G$5*$D$19)*$E$19</f>
        <v>0</v>
      </c>
      <c r="H19" s="42">
        <f>($H$5*$D$19)*$E$19</f>
        <v>0</v>
      </c>
      <c r="I19" s="42">
        <f>($I$5*$D$19)*$E$19</f>
        <v>0</v>
      </c>
      <c r="J19" s="42">
        <f>($J$5*$D$19)*$E$19</f>
        <v>0</v>
      </c>
      <c r="K19" s="42">
        <f>($K$5*$D$19)*$E$19</f>
        <v>0</v>
      </c>
      <c r="L19" s="18"/>
      <c r="M19" s="19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x14ac:dyDescent="0.25">
      <c r="A20" s="16"/>
      <c r="B20" s="16"/>
      <c r="C20" s="16"/>
      <c r="D20" s="16"/>
      <c r="E20" s="16"/>
      <c r="F20" s="16"/>
      <c r="G20" s="42"/>
      <c r="H20" s="42"/>
      <c r="I20" s="42"/>
      <c r="J20" s="42"/>
      <c r="K20" s="42"/>
      <c r="L20" s="18"/>
      <c r="M20" s="19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x14ac:dyDescent="0.25">
      <c r="A21" s="73" t="s">
        <v>19</v>
      </c>
      <c r="B21" s="73"/>
      <c r="C21" s="73"/>
      <c r="D21" s="73"/>
      <c r="E21" s="73"/>
      <c r="F21" s="76"/>
      <c r="G21" s="45">
        <f>$G$15+$G$18+$G$19</f>
        <v>0</v>
      </c>
      <c r="H21" s="45">
        <f>$H$15+$H$18+$H$19</f>
        <v>0</v>
      </c>
      <c r="I21" s="45">
        <f>$I$15+$I$18+$I$19</f>
        <v>0</v>
      </c>
      <c r="J21" s="45">
        <f>$J$15+$J$18+$J$19</f>
        <v>0</v>
      </c>
      <c r="K21" s="45">
        <f>$K$15+$K$18+$K$19</f>
        <v>0</v>
      </c>
      <c r="L21" s="18"/>
      <c r="M21" s="19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x14ac:dyDescent="0.25">
      <c r="A22" s="16"/>
      <c r="B22" s="16"/>
      <c r="C22" s="16"/>
      <c r="D22" s="16"/>
      <c r="E22" s="16"/>
      <c r="F22" s="16"/>
      <c r="G22" s="42"/>
      <c r="H22" s="42"/>
      <c r="I22" s="42"/>
      <c r="J22" s="42"/>
      <c r="K22" s="42"/>
      <c r="L22" s="18"/>
      <c r="M22" s="19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customHeight="1" x14ac:dyDescent="0.25">
      <c r="A23" s="17" t="s">
        <v>20</v>
      </c>
      <c r="B23" s="16"/>
      <c r="C23" s="16"/>
      <c r="D23" s="58"/>
      <c r="E23" s="16"/>
      <c r="F23" s="55" t="s">
        <v>57</v>
      </c>
      <c r="G23" s="47"/>
      <c r="H23" s="61">
        <v>0.03</v>
      </c>
      <c r="I23" s="61">
        <v>0.03</v>
      </c>
      <c r="J23" s="61">
        <v>0.04</v>
      </c>
      <c r="K23" s="61">
        <v>0.04</v>
      </c>
      <c r="L23" s="18"/>
      <c r="M23" s="19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58" t="s">
        <v>85</v>
      </c>
      <c r="B24" s="16"/>
      <c r="C24" s="16"/>
      <c r="D24" s="16"/>
      <c r="E24" s="16"/>
      <c r="F24" s="16"/>
      <c r="G24" s="42"/>
      <c r="H24" s="42"/>
      <c r="I24" s="42"/>
      <c r="J24" s="42"/>
      <c r="K24" s="42"/>
      <c r="L24" s="18"/>
      <c r="M24" s="19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x14ac:dyDescent="0.25">
      <c r="A25" s="78" t="s">
        <v>21</v>
      </c>
      <c r="B25" s="78"/>
      <c r="C25" s="56"/>
      <c r="D25" s="60">
        <v>55</v>
      </c>
      <c r="E25" s="42" t="s">
        <v>17</v>
      </c>
      <c r="F25" s="16"/>
      <c r="G25" s="42">
        <f>$D$25*$G$5</f>
        <v>0</v>
      </c>
      <c r="H25" s="42">
        <f>$D$25*$H$5</f>
        <v>0</v>
      </c>
      <c r="I25" s="42">
        <f>$D$25*$I$5</f>
        <v>0</v>
      </c>
      <c r="J25" s="42">
        <f>$D$25*$J$5</f>
        <v>0</v>
      </c>
      <c r="K25" s="42">
        <f>$D$25*$K$5</f>
        <v>0</v>
      </c>
      <c r="L25" s="18"/>
      <c r="M25" s="19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x14ac:dyDescent="0.25">
      <c r="A26" s="78" t="s">
        <v>22</v>
      </c>
      <c r="B26" s="78"/>
      <c r="C26" s="94"/>
      <c r="D26" s="60">
        <v>31</v>
      </c>
      <c r="E26" s="42" t="s">
        <v>23</v>
      </c>
      <c r="F26" s="16"/>
      <c r="G26" s="42">
        <f>$D$26*$C$26*40*52*(1+$G$23)</f>
        <v>0</v>
      </c>
      <c r="H26" s="42">
        <f>$G$26*(1+$H$23)</f>
        <v>0</v>
      </c>
      <c r="I26" s="42">
        <f>$H$26*(1+$I$23)</f>
        <v>0</v>
      </c>
      <c r="J26" s="42">
        <f>$I$26*(1+$J$23)</f>
        <v>0</v>
      </c>
      <c r="K26" s="42">
        <f>$J$26*(1+$K$23)</f>
        <v>0</v>
      </c>
      <c r="L26" s="18"/>
      <c r="M26" s="19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x14ac:dyDescent="0.25">
      <c r="A27" s="78" t="s">
        <v>24</v>
      </c>
      <c r="B27" s="78"/>
      <c r="C27" s="94"/>
      <c r="D27" s="60">
        <v>10</v>
      </c>
      <c r="E27" s="42" t="s">
        <v>25</v>
      </c>
      <c r="F27" s="16"/>
      <c r="G27" s="42">
        <f>$D$27*$C$27*40*52*(1+$G$23)</f>
        <v>0</v>
      </c>
      <c r="H27" s="42">
        <f>$G$27*(1+$H$23)</f>
        <v>0</v>
      </c>
      <c r="I27" s="42">
        <f>$H$27*(1+$I$23)</f>
        <v>0</v>
      </c>
      <c r="J27" s="42">
        <f>$I$27*(1+$J$23)</f>
        <v>0</v>
      </c>
      <c r="K27" s="42">
        <f>$J$27*(1+$K$23)</f>
        <v>0</v>
      </c>
      <c r="L27" s="18"/>
      <c r="M27" s="19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80" t="s">
        <v>66</v>
      </c>
      <c r="B28" s="81"/>
      <c r="C28" s="79"/>
      <c r="D28" s="60"/>
      <c r="E28" s="42" t="s">
        <v>31</v>
      </c>
      <c r="F28" s="16"/>
      <c r="G28" s="42">
        <f>+$D$28*(1+$G$23)</f>
        <v>0</v>
      </c>
      <c r="H28" s="42">
        <f>+$D$28*(1+$H$23)</f>
        <v>0</v>
      </c>
      <c r="I28" s="42">
        <f>+$H$28*(1+$I$23)</f>
        <v>0</v>
      </c>
      <c r="J28" s="42">
        <f>+$I$28*(1+$J$23)</f>
        <v>0</v>
      </c>
      <c r="K28" s="42">
        <f>+$J$28*(1+$K$23)</f>
        <v>0</v>
      </c>
      <c r="L28" s="18"/>
      <c r="M28" s="19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x14ac:dyDescent="0.25">
      <c r="A29" s="78" t="s">
        <v>26</v>
      </c>
      <c r="B29" s="78"/>
      <c r="C29" s="79"/>
      <c r="D29" s="61">
        <v>0.13</v>
      </c>
      <c r="E29" s="42" t="s">
        <v>27</v>
      </c>
      <c r="F29" s="16"/>
      <c r="G29" s="42">
        <f>($G$26+$G$27+$G$28)*$D$29</f>
        <v>0</v>
      </c>
      <c r="H29" s="42">
        <f>($H$26+$H$27+$H$28)*$D$29</f>
        <v>0</v>
      </c>
      <c r="I29" s="42">
        <f>($I$26+$I$27+$I$28)*$D$29</f>
        <v>0</v>
      </c>
      <c r="J29" s="42">
        <f>($J$26+$J$27+$J$28)*$D$29</f>
        <v>0</v>
      </c>
      <c r="K29" s="42">
        <f>($K$26+$K$27+$K$28)*$D$29</f>
        <v>0</v>
      </c>
      <c r="L29" s="18"/>
      <c r="M29" s="19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x14ac:dyDescent="0.25">
      <c r="A30" s="78" t="s">
        <v>28</v>
      </c>
      <c r="B30" s="78"/>
      <c r="C30" s="79"/>
      <c r="D30" s="62">
        <v>0.03</v>
      </c>
      <c r="E30" s="42" t="s">
        <v>29</v>
      </c>
      <c r="F30" s="16"/>
      <c r="G30" s="42">
        <f>$D$30*$G$21</f>
        <v>0</v>
      </c>
      <c r="H30" s="42">
        <f>$D$30*$H$21</f>
        <v>0</v>
      </c>
      <c r="I30" s="42">
        <f>$D$30*$I$21</f>
        <v>0</v>
      </c>
      <c r="J30" s="42">
        <f>$D$30*$J$21</f>
        <v>0</v>
      </c>
      <c r="K30" s="42">
        <f>$D$30*$K$21</f>
        <v>0</v>
      </c>
      <c r="L30" s="18"/>
      <c r="M30" s="19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x14ac:dyDescent="0.25">
      <c r="A31" s="78" t="s">
        <v>30</v>
      </c>
      <c r="B31" s="78"/>
      <c r="C31" s="79"/>
      <c r="D31" s="68">
        <v>150000</v>
      </c>
      <c r="E31" s="42" t="s">
        <v>31</v>
      </c>
      <c r="F31" s="16"/>
      <c r="G31" s="42">
        <v>0</v>
      </c>
      <c r="H31" s="42">
        <f>$D$31</f>
        <v>150000</v>
      </c>
      <c r="I31" s="42">
        <f>$H$31*(1+$I$23)</f>
        <v>154500</v>
      </c>
      <c r="J31" s="42">
        <f>$I$31*(1+$J$23)</f>
        <v>160680</v>
      </c>
      <c r="K31" s="42">
        <f>$J$31*(1+$K$23)</f>
        <v>167107.20000000001</v>
      </c>
      <c r="L31" s="18"/>
      <c r="M31" s="19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x14ac:dyDescent="0.25">
      <c r="A32" s="78" t="s">
        <v>32</v>
      </c>
      <c r="B32" s="78"/>
      <c r="C32" s="79"/>
      <c r="D32" s="57">
        <v>20</v>
      </c>
      <c r="E32" s="42" t="s">
        <v>17</v>
      </c>
      <c r="F32" s="16"/>
      <c r="G32" s="42">
        <f>$D$32*$G$5</f>
        <v>0</v>
      </c>
      <c r="H32" s="42">
        <f>$D$32*$H$5</f>
        <v>0</v>
      </c>
      <c r="I32" s="42">
        <f>$D$32*$I$5</f>
        <v>0</v>
      </c>
      <c r="J32" s="42">
        <f>$D$32*$J$5</f>
        <v>0</v>
      </c>
      <c r="K32" s="42">
        <f>$D$32*$K$5</f>
        <v>0</v>
      </c>
      <c r="L32" s="18"/>
      <c r="M32" s="19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x14ac:dyDescent="0.25">
      <c r="A33" s="80" t="s">
        <v>87</v>
      </c>
      <c r="B33" s="81"/>
      <c r="C33" s="79"/>
      <c r="D33" s="69">
        <v>0</v>
      </c>
      <c r="E33" s="42" t="s">
        <v>33</v>
      </c>
      <c r="F33" s="77"/>
      <c r="G33" s="68">
        <v>359975</v>
      </c>
      <c r="H33" s="68">
        <v>359975</v>
      </c>
      <c r="I33" s="68">
        <v>359975</v>
      </c>
      <c r="J33" s="68">
        <v>359975</v>
      </c>
      <c r="K33" s="68">
        <v>359975</v>
      </c>
      <c r="L33" s="18"/>
      <c r="M33" s="19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x14ac:dyDescent="0.25">
      <c r="A34" s="78" t="s">
        <v>34</v>
      </c>
      <c r="B34" s="78"/>
      <c r="C34" s="79"/>
      <c r="D34" s="57">
        <v>200</v>
      </c>
      <c r="E34" s="42" t="s">
        <v>35</v>
      </c>
      <c r="F34" s="77"/>
      <c r="G34" s="42">
        <f>$D$34*12*(1+$G$23)</f>
        <v>2400</v>
      </c>
      <c r="H34" s="42">
        <f>$G$34*(1+$H$23)</f>
        <v>2472</v>
      </c>
      <c r="I34" s="42">
        <f>$H$34*(1+$I$23)</f>
        <v>2546.16</v>
      </c>
      <c r="J34" s="42">
        <f>$I$34*(1+$J$23)</f>
        <v>2648.0063999999998</v>
      </c>
      <c r="K34" s="42">
        <f>$J$34*(1+$K$23)</f>
        <v>2753.9266559999996</v>
      </c>
      <c r="L34" s="18"/>
      <c r="M34" s="19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x14ac:dyDescent="0.25">
      <c r="A35" s="78" t="s">
        <v>67</v>
      </c>
      <c r="B35" s="78"/>
      <c r="C35" s="79"/>
      <c r="D35" s="60">
        <v>100</v>
      </c>
      <c r="E35" s="42" t="s">
        <v>35</v>
      </c>
      <c r="F35" s="77"/>
      <c r="G35" s="42">
        <f>$D$35*12*(1+$G$23)</f>
        <v>1200</v>
      </c>
      <c r="H35" s="42">
        <f>$G$35*(1+$H$23)</f>
        <v>1236</v>
      </c>
      <c r="I35" s="42">
        <f>$H$35*(1+$I$23)</f>
        <v>1273.08</v>
      </c>
      <c r="J35" s="42">
        <f>$I$35*(1+$J$23)</f>
        <v>1324.0031999999999</v>
      </c>
      <c r="K35" s="42">
        <f>$J$35*(1+$K$23)</f>
        <v>1376.9633279999998</v>
      </c>
      <c r="L35" s="18"/>
      <c r="M35" s="19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x14ac:dyDescent="0.25">
      <c r="A36" s="78" t="s">
        <v>68</v>
      </c>
      <c r="B36" s="78"/>
      <c r="C36" s="79"/>
      <c r="D36" s="61">
        <v>0.05</v>
      </c>
      <c r="E36" s="42" t="s">
        <v>29</v>
      </c>
      <c r="F36" s="77"/>
      <c r="G36" s="42">
        <f>$D$36*$G$21</f>
        <v>0</v>
      </c>
      <c r="H36" s="42">
        <f>$D$36*$H$21</f>
        <v>0</v>
      </c>
      <c r="I36" s="42">
        <f>$D$36*$I$21</f>
        <v>0</v>
      </c>
      <c r="J36" s="42">
        <f>$D$36*$J$21</f>
        <v>0</v>
      </c>
      <c r="K36" s="42">
        <f>$D$36*$K$21</f>
        <v>0</v>
      </c>
      <c r="L36" s="18"/>
      <c r="M36" s="19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x14ac:dyDescent="0.25">
      <c r="A37" s="78" t="s">
        <v>36</v>
      </c>
      <c r="B37" s="78"/>
      <c r="C37" s="79"/>
      <c r="D37" s="57">
        <v>500</v>
      </c>
      <c r="E37" s="42" t="s">
        <v>35</v>
      </c>
      <c r="F37" s="16"/>
      <c r="G37" s="42">
        <f>$D$37*12*(1+$G$23)</f>
        <v>6000</v>
      </c>
      <c r="H37" s="42">
        <f>$G$37*(1+$H$23)</f>
        <v>6180</v>
      </c>
      <c r="I37" s="42">
        <f>$H$37*(1+$I$23)</f>
        <v>6365.4000000000005</v>
      </c>
      <c r="J37" s="42">
        <f>$I$37*(1+$J$23)</f>
        <v>6620.0160000000005</v>
      </c>
      <c r="K37" s="42">
        <f>$J$37*(1+$K$23)</f>
        <v>6884.8166400000009</v>
      </c>
      <c r="L37" s="18"/>
      <c r="M37" s="19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x14ac:dyDescent="0.25">
      <c r="A38" s="78" t="s">
        <v>37</v>
      </c>
      <c r="B38" s="78"/>
      <c r="C38" s="79"/>
      <c r="D38" s="63">
        <v>3600</v>
      </c>
      <c r="E38" s="42" t="s">
        <v>35</v>
      </c>
      <c r="F38" s="16"/>
      <c r="G38" s="42">
        <f>$D$38*12*(1+$G$23)</f>
        <v>43200</v>
      </c>
      <c r="H38" s="42">
        <f>$G$38*(1+$H$23)</f>
        <v>44496</v>
      </c>
      <c r="I38" s="42">
        <f>$H$38*(1+$I$23)</f>
        <v>45830.880000000005</v>
      </c>
      <c r="J38" s="42">
        <f>$I$38*(1+$J$23)</f>
        <v>47664.115200000007</v>
      </c>
      <c r="K38" s="42">
        <f>$J$38*(1+$K$23)</f>
        <v>49570.679808000008</v>
      </c>
      <c r="L38" s="18"/>
      <c r="M38" s="19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x14ac:dyDescent="0.25">
      <c r="A39" s="78" t="s">
        <v>38</v>
      </c>
      <c r="B39" s="78"/>
      <c r="C39" s="79"/>
      <c r="D39" s="57">
        <v>100</v>
      </c>
      <c r="E39" s="42" t="s">
        <v>35</v>
      </c>
      <c r="F39" s="16"/>
      <c r="G39" s="42">
        <f>$D$39*12*(1+$G$23)</f>
        <v>1200</v>
      </c>
      <c r="H39" s="42">
        <f>$G$39*(1+$H$23)</f>
        <v>1236</v>
      </c>
      <c r="I39" s="42">
        <f>$H$39*(1+$I$23)</f>
        <v>1273.08</v>
      </c>
      <c r="J39" s="42">
        <f>$I$39*(1+$J$23)</f>
        <v>1324.0031999999999</v>
      </c>
      <c r="K39" s="42">
        <f>$J$39*(1+$K$23)</f>
        <v>1376.9633279999998</v>
      </c>
      <c r="L39" s="18"/>
      <c r="M39" s="19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x14ac:dyDescent="0.25">
      <c r="A40" s="78" t="s">
        <v>52</v>
      </c>
      <c r="B40" s="78"/>
      <c r="C40" s="79"/>
      <c r="D40" s="57">
        <v>8000</v>
      </c>
      <c r="E40" s="42" t="s">
        <v>31</v>
      </c>
      <c r="F40" s="16"/>
      <c r="G40" s="42">
        <f>+$D$40*(1+$G$23)</f>
        <v>8000</v>
      </c>
      <c r="H40" s="42">
        <f>+$G$40*(1+$H$23)</f>
        <v>8240</v>
      </c>
      <c r="I40" s="42">
        <f>+$H$40*(1+$I$23)</f>
        <v>8487.2000000000007</v>
      </c>
      <c r="J40" s="42">
        <f>+$I$40*(1+$J$23)</f>
        <v>8826.6880000000019</v>
      </c>
      <c r="K40" s="42">
        <f>+$J$40*(1+$K$23)</f>
        <v>9179.7555200000024</v>
      </c>
      <c r="L40" s="18"/>
      <c r="M40" s="19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x14ac:dyDescent="0.25">
      <c r="A41" s="78" t="s">
        <v>53</v>
      </c>
      <c r="B41" s="78"/>
      <c r="C41" s="79"/>
      <c r="D41" s="57">
        <v>12000</v>
      </c>
      <c r="E41" s="42" t="s">
        <v>31</v>
      </c>
      <c r="F41" s="16"/>
      <c r="G41" s="42">
        <f>+$D$41*(1+$G$23)</f>
        <v>12000</v>
      </c>
      <c r="H41" s="42">
        <f>+$G$41*(1+$H$23)</f>
        <v>12360</v>
      </c>
      <c r="I41" s="42">
        <f>+$H$41*(1+$I$23)</f>
        <v>12730.800000000001</v>
      </c>
      <c r="J41" s="42">
        <f>+$I$41*(1+$J$23)</f>
        <v>13240.032000000001</v>
      </c>
      <c r="K41" s="42">
        <f>+$J$41*(1+$K$23)</f>
        <v>13769.633280000002</v>
      </c>
      <c r="L41" s="18"/>
      <c r="M41" s="19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x14ac:dyDescent="0.25">
      <c r="A42" s="78" t="s">
        <v>39</v>
      </c>
      <c r="B42" s="78"/>
      <c r="C42" s="79"/>
      <c r="D42" s="57">
        <v>100</v>
      </c>
      <c r="E42" s="42" t="s">
        <v>35</v>
      </c>
      <c r="F42" s="16"/>
      <c r="G42" s="42">
        <f>$D$42*12*(1+$G$23)</f>
        <v>1200</v>
      </c>
      <c r="H42" s="42">
        <f>$G$42*(1+$H$23)</f>
        <v>1236</v>
      </c>
      <c r="I42" s="42">
        <f>$H$42*(1+$I$23)</f>
        <v>1273.08</v>
      </c>
      <c r="J42" s="42">
        <f>$I$42*(1+$I$23)</f>
        <v>1311.2724000000001</v>
      </c>
      <c r="K42" s="42">
        <f>$J$42*(1+$I$23)</f>
        <v>1350.610572</v>
      </c>
      <c r="L42" s="18"/>
      <c r="M42" s="19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x14ac:dyDescent="0.25">
      <c r="A43" s="72" t="s">
        <v>86</v>
      </c>
      <c r="B43" s="72"/>
      <c r="C43" s="72"/>
      <c r="D43" s="95"/>
      <c r="E43" s="25" t="s">
        <v>49</v>
      </c>
      <c r="F43" s="16"/>
      <c r="G43" s="42">
        <f>$D43/5</f>
        <v>0</v>
      </c>
      <c r="H43" s="42">
        <f>$D43/5</f>
        <v>0</v>
      </c>
      <c r="I43" s="42">
        <f>$D43/5</f>
        <v>0</v>
      </c>
      <c r="J43" s="42">
        <f>$D43/5</f>
        <v>0</v>
      </c>
      <c r="K43" s="42">
        <f>$D43/5</f>
        <v>0</v>
      </c>
      <c r="L43" s="18"/>
      <c r="M43" s="1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x14ac:dyDescent="0.25">
      <c r="A44" s="72" t="s">
        <v>44</v>
      </c>
      <c r="B44" s="72"/>
      <c r="C44" s="72"/>
      <c r="D44" s="95"/>
      <c r="E44" s="58" t="s">
        <v>65</v>
      </c>
      <c r="F44" s="16"/>
      <c r="G44" s="42"/>
      <c r="H44" s="42"/>
      <c r="I44" s="42"/>
      <c r="J44" s="42"/>
      <c r="K44" s="42"/>
      <c r="L44" s="18"/>
      <c r="M44" s="19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x14ac:dyDescent="0.25">
      <c r="A45" s="72" t="s">
        <v>50</v>
      </c>
      <c r="B45" s="72"/>
      <c r="C45" s="72"/>
      <c r="D45" s="95"/>
      <c r="E45" s="16"/>
      <c r="F45" s="16"/>
      <c r="G45" s="42"/>
      <c r="H45" s="42"/>
      <c r="I45" s="42"/>
      <c r="J45" s="42"/>
      <c r="K45" s="42"/>
      <c r="L45" s="18"/>
      <c r="M45" s="19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x14ac:dyDescent="0.25">
      <c r="A46" s="72" t="s">
        <v>45</v>
      </c>
      <c r="B46" s="72"/>
      <c r="C46" s="72"/>
      <c r="D46" s="95"/>
      <c r="E46" s="16"/>
      <c r="F46" s="16"/>
      <c r="G46" s="42"/>
      <c r="H46" s="42"/>
      <c r="I46" s="42"/>
      <c r="J46" s="42"/>
      <c r="K46" s="42"/>
      <c r="L46" s="18"/>
      <c r="M46" s="19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x14ac:dyDescent="0.25">
      <c r="A47" s="72" t="s">
        <v>55</v>
      </c>
      <c r="B47" s="72"/>
      <c r="C47" s="72"/>
      <c r="D47" s="95"/>
      <c r="E47" s="16"/>
      <c r="F47" s="16"/>
      <c r="G47" s="42"/>
      <c r="H47" s="42"/>
      <c r="I47" s="42"/>
      <c r="J47" s="42"/>
      <c r="K47" s="42"/>
      <c r="L47" s="18"/>
      <c r="M47" s="19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x14ac:dyDescent="0.25">
      <c r="A48" s="72" t="s">
        <v>56</v>
      </c>
      <c r="B48" s="72"/>
      <c r="C48" s="72"/>
      <c r="D48" s="95"/>
      <c r="E48" s="16"/>
      <c r="F48" s="16"/>
      <c r="G48" s="42"/>
      <c r="H48" s="42"/>
      <c r="I48" s="42"/>
      <c r="J48" s="42"/>
      <c r="K48" s="42"/>
      <c r="L48" s="18"/>
      <c r="M48" s="19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x14ac:dyDescent="0.25">
      <c r="A49" s="72" t="s">
        <v>46</v>
      </c>
      <c r="B49" s="72"/>
      <c r="C49" s="72"/>
      <c r="D49" s="95"/>
      <c r="E49" s="16"/>
      <c r="F49" s="16"/>
      <c r="G49" s="42"/>
      <c r="H49" s="42"/>
      <c r="I49" s="42"/>
      <c r="J49" s="42"/>
      <c r="K49" s="42"/>
      <c r="L49" s="18"/>
      <c r="M49" s="18"/>
      <c r="N49" s="2"/>
      <c r="O49" s="2"/>
      <c r="P49" s="2"/>
      <c r="Q49" s="2"/>
      <c r="R49" s="2"/>
      <c r="S49" s="2"/>
      <c r="T49" s="2"/>
      <c r="U49" s="3"/>
      <c r="V49" s="3"/>
      <c r="W49" s="3"/>
      <c r="X49" s="3"/>
    </row>
    <row r="50" spans="1:24" ht="15.75" x14ac:dyDescent="0.25">
      <c r="A50" s="72" t="s">
        <v>47</v>
      </c>
      <c r="B50" s="72"/>
      <c r="C50" s="72"/>
      <c r="D50" s="95"/>
      <c r="E50" s="16"/>
      <c r="F50" s="16"/>
      <c r="G50" s="42"/>
      <c r="H50" s="42"/>
      <c r="I50" s="42"/>
      <c r="J50" s="42"/>
      <c r="K50" s="42"/>
      <c r="L50" s="18"/>
      <c r="M50" s="18"/>
      <c r="N50" s="2"/>
      <c r="O50" s="2"/>
      <c r="P50" s="2"/>
      <c r="Q50" s="2"/>
      <c r="R50" s="2"/>
      <c r="S50" s="2"/>
      <c r="T50" s="2"/>
      <c r="U50" s="3"/>
      <c r="V50" s="3"/>
      <c r="W50" s="3"/>
      <c r="X50" s="3"/>
    </row>
    <row r="51" spans="1:24" ht="15.75" x14ac:dyDescent="0.25">
      <c r="A51" s="72" t="s">
        <v>48</v>
      </c>
      <c r="B51" s="72"/>
      <c r="C51" s="72"/>
      <c r="D51" s="95"/>
      <c r="E51" s="16"/>
      <c r="F51" s="16"/>
      <c r="G51" s="42"/>
      <c r="H51" s="42"/>
      <c r="I51" s="42"/>
      <c r="J51" s="42"/>
      <c r="K51" s="42"/>
      <c r="L51" s="18"/>
      <c r="M51" s="18"/>
      <c r="N51" s="2"/>
      <c r="O51" s="2"/>
      <c r="P51" s="2"/>
      <c r="Q51" s="2"/>
      <c r="R51" s="2"/>
      <c r="S51" s="2"/>
      <c r="T51" s="2"/>
      <c r="U51" s="3"/>
      <c r="V51" s="3"/>
      <c r="W51" s="3"/>
      <c r="X51" s="3"/>
    </row>
    <row r="52" spans="1:24" ht="15.75" x14ac:dyDescent="0.25">
      <c r="A52" s="72" t="s">
        <v>16</v>
      </c>
      <c r="B52" s="72"/>
      <c r="C52" s="72"/>
      <c r="D52" s="57"/>
      <c r="E52" s="16"/>
      <c r="F52" s="16"/>
      <c r="G52" s="42"/>
      <c r="H52" s="42"/>
      <c r="I52" s="42"/>
      <c r="J52" s="42"/>
      <c r="K52" s="42"/>
      <c r="L52" s="18"/>
      <c r="M52" s="18"/>
      <c r="N52" s="2"/>
      <c r="O52" s="2"/>
      <c r="P52" s="2"/>
      <c r="Q52" s="2"/>
      <c r="R52" s="2"/>
      <c r="S52" s="2"/>
      <c r="T52" s="2"/>
      <c r="U52" s="3"/>
      <c r="V52" s="3"/>
      <c r="W52" s="3"/>
      <c r="X52" s="3"/>
    </row>
    <row r="53" spans="1:24" ht="15.75" x14ac:dyDescent="0.25">
      <c r="A53" s="72" t="s">
        <v>16</v>
      </c>
      <c r="B53" s="72"/>
      <c r="C53" s="72"/>
      <c r="D53" s="57"/>
      <c r="E53" s="16"/>
      <c r="F53" s="16"/>
      <c r="G53" s="42"/>
      <c r="H53" s="42"/>
      <c r="I53" s="42"/>
      <c r="J53" s="42"/>
      <c r="K53" s="42"/>
      <c r="L53" s="18"/>
      <c r="M53" s="18"/>
      <c r="N53" s="2"/>
      <c r="O53" s="2"/>
      <c r="P53" s="2"/>
      <c r="Q53" s="2"/>
      <c r="R53" s="2"/>
      <c r="S53" s="2"/>
      <c r="T53" s="2"/>
      <c r="U53" s="3"/>
      <c r="V53" s="3"/>
      <c r="W53" s="3"/>
      <c r="X53" s="3"/>
    </row>
    <row r="54" spans="1:24" ht="15.75" x14ac:dyDescent="0.25">
      <c r="A54" s="72" t="s">
        <v>16</v>
      </c>
      <c r="B54" s="72"/>
      <c r="C54" s="72"/>
      <c r="D54" s="57"/>
      <c r="E54" s="16"/>
      <c r="F54" s="16"/>
      <c r="G54" s="42"/>
      <c r="H54" s="42"/>
      <c r="I54" s="42"/>
      <c r="J54" s="42"/>
      <c r="K54" s="42"/>
      <c r="L54" s="19"/>
      <c r="M54" s="19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x14ac:dyDescent="0.25">
      <c r="A55" s="72" t="s">
        <v>16</v>
      </c>
      <c r="B55" s="72"/>
      <c r="C55" s="72"/>
      <c r="D55" s="57"/>
      <c r="E55" s="16"/>
      <c r="F55" s="16"/>
      <c r="G55" s="42"/>
      <c r="H55" s="42"/>
      <c r="I55" s="42"/>
      <c r="J55" s="42"/>
      <c r="K55" s="42"/>
      <c r="L55" s="19"/>
      <c r="M55" s="19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x14ac:dyDescent="0.25">
      <c r="A56" s="72" t="s">
        <v>51</v>
      </c>
      <c r="B56" s="72"/>
      <c r="C56" s="72"/>
      <c r="D56" s="95"/>
      <c r="E56" s="16"/>
      <c r="F56" s="16"/>
      <c r="G56" s="42"/>
      <c r="H56" s="42"/>
      <c r="I56" s="42"/>
      <c r="J56" s="42"/>
      <c r="K56" s="42"/>
      <c r="L56" s="19"/>
      <c r="M56" s="19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x14ac:dyDescent="0.25">
      <c r="A57" s="72"/>
      <c r="B57" s="72"/>
      <c r="C57" s="72"/>
      <c r="D57" s="57"/>
      <c r="E57" s="16"/>
      <c r="F57" s="16"/>
      <c r="G57" s="42"/>
      <c r="H57" s="42"/>
      <c r="I57" s="42"/>
      <c r="J57" s="42"/>
      <c r="K57" s="42"/>
      <c r="L57" s="19"/>
      <c r="M57" s="19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x14ac:dyDescent="0.25">
      <c r="A58" s="16"/>
      <c r="B58" s="16"/>
      <c r="C58" s="16"/>
      <c r="D58" s="16"/>
      <c r="E58" s="16"/>
      <c r="F58" s="16"/>
      <c r="G58" s="46" t="s">
        <v>40</v>
      </c>
      <c r="H58" s="46" t="s">
        <v>40</v>
      </c>
      <c r="I58" s="46" t="s">
        <v>40</v>
      </c>
      <c r="J58" s="46" t="s">
        <v>40</v>
      </c>
      <c r="K58" s="46" t="s">
        <v>40</v>
      </c>
      <c r="L58" s="18"/>
      <c r="M58" s="18"/>
      <c r="N58" s="2"/>
      <c r="O58" s="2"/>
      <c r="P58" s="2"/>
      <c r="Q58" s="2"/>
      <c r="R58" s="2"/>
      <c r="S58" s="2"/>
      <c r="T58" s="2"/>
      <c r="U58" s="3"/>
      <c r="V58" s="3"/>
      <c r="W58" s="3"/>
      <c r="X58" s="3"/>
    </row>
    <row r="59" spans="1:24" ht="15.75" x14ac:dyDescent="0.25">
      <c r="A59" s="73" t="s">
        <v>41</v>
      </c>
      <c r="B59" s="74"/>
      <c r="C59" s="74"/>
      <c r="D59" s="74"/>
      <c r="E59" s="74"/>
      <c r="F59" s="75"/>
      <c r="G59" s="45">
        <f>SUM(G25:G58)</f>
        <v>435175</v>
      </c>
      <c r="H59" s="45">
        <f>SUM(H25:H58)</f>
        <v>587431</v>
      </c>
      <c r="I59" s="45">
        <f>SUM(I25:I58)</f>
        <v>594254.67999999993</v>
      </c>
      <c r="J59" s="45">
        <f>SUM(J25:J58)</f>
        <v>603613.13639999996</v>
      </c>
      <c r="K59" s="45">
        <f>SUM(K25:K58)</f>
        <v>613345.54913199996</v>
      </c>
      <c r="L59" s="18"/>
      <c r="M59" s="18"/>
      <c r="N59" s="2"/>
      <c r="O59" s="2"/>
      <c r="P59" s="2"/>
      <c r="Q59" s="2"/>
      <c r="R59" s="2"/>
      <c r="S59" s="2"/>
      <c r="T59" s="2"/>
      <c r="U59" s="3"/>
      <c r="V59" s="3"/>
      <c r="W59" s="3"/>
      <c r="X59" s="3"/>
    </row>
    <row r="60" spans="1:24" ht="15.75" x14ac:dyDescent="0.25">
      <c r="A60" s="16"/>
      <c r="B60" s="16"/>
      <c r="C60" s="16"/>
      <c r="D60" s="16"/>
      <c r="E60" s="16"/>
      <c r="F60" s="16"/>
      <c r="G60" s="42"/>
      <c r="H60" s="42"/>
      <c r="I60" s="42"/>
      <c r="J60" s="42"/>
      <c r="K60" s="42"/>
      <c r="L60" s="18"/>
      <c r="M60" s="18"/>
      <c r="N60" s="2"/>
      <c r="O60" s="2"/>
      <c r="P60" s="2"/>
      <c r="Q60" s="2"/>
      <c r="R60" s="2"/>
      <c r="S60" s="2"/>
      <c r="T60" s="2"/>
      <c r="U60" s="3"/>
      <c r="V60" s="3"/>
      <c r="W60" s="3"/>
      <c r="X60" s="3"/>
    </row>
    <row r="61" spans="1:24" ht="15.75" x14ac:dyDescent="0.25">
      <c r="A61" s="73" t="s">
        <v>42</v>
      </c>
      <c r="B61" s="73"/>
      <c r="C61" s="73"/>
      <c r="D61" s="73"/>
      <c r="E61" s="73"/>
      <c r="F61" s="76"/>
      <c r="G61" s="45">
        <f>$G$21-$G$59</f>
        <v>-435175</v>
      </c>
      <c r="H61" s="45">
        <f>$H$21-$H$59</f>
        <v>-587431</v>
      </c>
      <c r="I61" s="45">
        <f>$I$21-$I$59</f>
        <v>-594254.67999999993</v>
      </c>
      <c r="J61" s="45">
        <f>$J$21-$J$59</f>
        <v>-603613.13639999996</v>
      </c>
      <c r="K61" s="45">
        <f>$K$21-$K$59</f>
        <v>-613345.54913199996</v>
      </c>
      <c r="L61" s="18"/>
      <c r="M61" s="18"/>
      <c r="N61" s="2"/>
      <c r="O61" s="2"/>
      <c r="P61" s="2"/>
      <c r="Q61" s="2"/>
      <c r="R61" s="2"/>
      <c r="S61" s="2"/>
      <c r="T61" s="2"/>
      <c r="U61" s="3"/>
      <c r="V61" s="3"/>
      <c r="W61" s="3"/>
      <c r="X61" s="3"/>
    </row>
    <row r="62" spans="1:24" ht="16.5" thickBo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8"/>
      <c r="M62" s="18"/>
      <c r="N62" s="2"/>
      <c r="O62" s="2"/>
      <c r="P62" s="2"/>
      <c r="Q62" s="2"/>
      <c r="R62" s="2"/>
      <c r="S62" s="2"/>
      <c r="T62" s="2"/>
      <c r="U62" s="3"/>
      <c r="V62" s="3"/>
      <c r="W62" s="3"/>
      <c r="X62" s="3"/>
    </row>
    <row r="63" spans="1:24" ht="16.5" thickBot="1" x14ac:dyDescent="0.3">
      <c r="A63" s="16"/>
      <c r="B63" s="16"/>
      <c r="C63" s="16"/>
      <c r="D63" s="16"/>
      <c r="E63" s="28" t="s">
        <v>54</v>
      </c>
      <c r="F63" s="29"/>
      <c r="G63" s="30" t="str">
        <f>IF(G61&gt;0,+G59/12/22/$E$15,"                  n/a")</f>
        <v xml:space="preserve">                  n/a</v>
      </c>
      <c r="H63" s="30" t="str">
        <f>IF(H61&gt;0,+H59/12/22/$E$15,"                  n/a")</f>
        <v xml:space="preserve">                  n/a</v>
      </c>
      <c r="I63" s="30" t="str">
        <f>IF(I61&gt;0,+I59/12/22/$E$15,"                  n/a")</f>
        <v xml:space="preserve">                  n/a</v>
      </c>
      <c r="J63" s="30" t="str">
        <f>IF(J61&gt;0,+J59/12/22/$E$15,"                  n/a")</f>
        <v xml:space="preserve">                  n/a</v>
      </c>
      <c r="K63" s="30" t="str">
        <f>IF(K61&gt;0,+K59/12/22/$E$15,"                  n/a")</f>
        <v xml:space="preserve">                  n/a</v>
      </c>
      <c r="L63" s="18"/>
      <c r="M63" s="18"/>
      <c r="N63" s="2"/>
      <c r="O63" s="2"/>
      <c r="P63" s="2"/>
      <c r="Q63" s="2"/>
      <c r="R63" s="2"/>
      <c r="S63" s="2"/>
      <c r="T63" s="2"/>
      <c r="U63" s="3"/>
      <c r="V63" s="3"/>
      <c r="W63" s="3"/>
      <c r="X63" s="3"/>
    </row>
    <row r="64" spans="1:24" ht="15.75" x14ac:dyDescent="0.25">
      <c r="A64" s="16"/>
      <c r="B64" s="16"/>
      <c r="C64" s="16"/>
      <c r="D64" s="16"/>
      <c r="E64" s="16"/>
      <c r="F64" s="21"/>
      <c r="G64" s="16"/>
      <c r="H64" s="16"/>
      <c r="I64" s="16"/>
      <c r="J64" s="16"/>
      <c r="K64" s="16"/>
      <c r="L64" s="24"/>
      <c r="M64" s="24"/>
      <c r="N64" s="8"/>
      <c r="O64" s="2"/>
      <c r="P64" s="2"/>
      <c r="Q64" s="2"/>
      <c r="R64" s="2"/>
      <c r="S64" s="2"/>
      <c r="T64" s="8"/>
      <c r="U64" s="3"/>
      <c r="V64" s="3"/>
      <c r="W64" s="3"/>
      <c r="X64" s="3"/>
    </row>
    <row r="65" spans="1:24" ht="15.75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8"/>
      <c r="M65" s="18"/>
      <c r="N65" s="2"/>
      <c r="O65" s="2"/>
      <c r="P65" s="14"/>
      <c r="Q65" s="2"/>
      <c r="R65" s="2"/>
      <c r="S65" s="2"/>
      <c r="T65" s="2"/>
      <c r="U65" s="3"/>
      <c r="V65" s="3"/>
      <c r="W65" s="3"/>
      <c r="X65" s="3"/>
    </row>
    <row r="66" spans="1:24" ht="15.75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8"/>
      <c r="M66" s="18"/>
      <c r="N66" s="2"/>
      <c r="O66" s="2"/>
      <c r="P66" s="15"/>
      <c r="Q66" s="8"/>
      <c r="R66" s="8"/>
      <c r="S66" s="2"/>
      <c r="T66" s="2"/>
      <c r="U66" s="3"/>
      <c r="V66" s="3"/>
      <c r="W66" s="3"/>
      <c r="X66" s="3"/>
    </row>
    <row r="67" spans="1:24" ht="15.75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8"/>
      <c r="M67" s="18"/>
      <c r="N67" s="2"/>
      <c r="O67" s="2"/>
      <c r="P67" s="14"/>
      <c r="Q67" s="2"/>
      <c r="R67" s="2"/>
      <c r="S67" s="2"/>
      <c r="T67" s="2"/>
      <c r="U67" s="3"/>
      <c r="V67" s="3"/>
      <c r="W67" s="3"/>
      <c r="X67" s="3"/>
    </row>
    <row r="68" spans="1:24" ht="15.75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8"/>
      <c r="M68" s="18"/>
      <c r="N68" s="2"/>
      <c r="O68" s="2"/>
      <c r="P68" s="7"/>
      <c r="Q68" s="2"/>
      <c r="R68" s="2"/>
      <c r="S68" s="2"/>
      <c r="T68" s="2"/>
      <c r="U68" s="3"/>
      <c r="V68" s="3"/>
      <c r="W68" s="3"/>
      <c r="X68" s="3"/>
    </row>
    <row r="69" spans="1:24" ht="15.75" x14ac:dyDescent="0.25">
      <c r="A69" s="31"/>
      <c r="B69" s="31"/>
      <c r="C69" s="31"/>
      <c r="D69" s="32"/>
      <c r="E69" s="31"/>
      <c r="F69" s="31"/>
      <c r="G69" s="31"/>
      <c r="H69" s="31"/>
      <c r="I69" s="31"/>
      <c r="J69" s="31"/>
      <c r="K69" s="16"/>
      <c r="L69" s="18"/>
      <c r="M69" s="18"/>
      <c r="N69" s="2"/>
      <c r="O69" s="2"/>
      <c r="P69" s="1"/>
      <c r="Q69" s="9"/>
      <c r="R69" s="2"/>
      <c r="S69" s="2"/>
      <c r="T69" s="2"/>
      <c r="U69" s="3"/>
      <c r="V69" s="3"/>
      <c r="W69" s="3"/>
      <c r="X69" s="3"/>
    </row>
    <row r="70" spans="1:24" ht="15.75" x14ac:dyDescent="0.25">
      <c r="A70" s="31"/>
      <c r="B70" s="31"/>
      <c r="C70" s="31"/>
      <c r="D70" s="32"/>
      <c r="E70" s="31"/>
      <c r="F70" s="31"/>
      <c r="G70" s="31"/>
      <c r="H70" s="31"/>
      <c r="I70" s="31"/>
      <c r="J70" s="31"/>
      <c r="K70" s="16"/>
      <c r="L70" s="18"/>
      <c r="M70" s="18"/>
      <c r="N70" s="2"/>
      <c r="O70" s="2"/>
      <c r="P70" s="1"/>
      <c r="Q70" s="9"/>
      <c r="R70" s="2"/>
      <c r="S70" s="2"/>
      <c r="T70" s="2"/>
      <c r="U70" s="3"/>
      <c r="V70" s="3"/>
      <c r="W70" s="3"/>
      <c r="X70" s="3"/>
    </row>
    <row r="71" spans="1:24" ht="15.75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8"/>
      <c r="M71" s="18"/>
      <c r="N71" s="2"/>
      <c r="O71" s="2"/>
      <c r="P71" s="1"/>
      <c r="Q71" s="9"/>
      <c r="R71" s="2"/>
      <c r="S71" s="2"/>
      <c r="T71" s="2"/>
      <c r="U71" s="3"/>
      <c r="V71" s="3"/>
      <c r="W71" s="3"/>
      <c r="X71" s="3"/>
    </row>
    <row r="72" spans="1:24" ht="15.75" x14ac:dyDescent="0.25">
      <c r="A72" s="16"/>
      <c r="B72" s="16"/>
      <c r="C72" s="16"/>
      <c r="D72" s="16"/>
      <c r="E72" s="16"/>
      <c r="F72" s="16"/>
      <c r="G72" s="16"/>
      <c r="H72" s="16"/>
      <c r="I72" s="21"/>
      <c r="J72" s="21"/>
      <c r="K72" s="16"/>
      <c r="L72" s="18"/>
      <c r="M72" s="18"/>
      <c r="N72" s="2"/>
      <c r="O72" s="2"/>
      <c r="P72" s="2"/>
      <c r="Q72" s="2"/>
      <c r="R72" s="2"/>
      <c r="S72" s="2"/>
      <c r="T72" s="2"/>
      <c r="U72" s="3"/>
      <c r="V72" s="3"/>
      <c r="W72" s="3"/>
      <c r="X72" s="3"/>
    </row>
    <row r="73" spans="1:24" ht="15.75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8"/>
      <c r="M73" s="18"/>
      <c r="N73" s="2"/>
      <c r="O73" s="2"/>
      <c r="P73" s="2"/>
      <c r="Q73" s="2"/>
      <c r="R73" s="1"/>
      <c r="S73" s="2"/>
      <c r="T73" s="2"/>
      <c r="U73" s="3"/>
      <c r="V73" s="3"/>
      <c r="W73" s="3"/>
      <c r="X73" s="3"/>
    </row>
    <row r="74" spans="1:24" ht="15.75" x14ac:dyDescent="0.25">
      <c r="A74" s="16"/>
      <c r="B74" s="21"/>
      <c r="C74" s="16"/>
      <c r="D74" s="21"/>
      <c r="E74" s="16"/>
      <c r="F74" s="21"/>
      <c r="G74" s="21"/>
      <c r="H74" s="16"/>
      <c r="I74" s="21"/>
      <c r="J74" s="33"/>
      <c r="K74" s="16"/>
      <c r="L74" s="18"/>
      <c r="M74" s="18"/>
      <c r="N74" s="2"/>
      <c r="O74" s="2"/>
      <c r="P74" s="10"/>
      <c r="Q74" s="10"/>
      <c r="R74" s="10"/>
      <c r="S74" s="2"/>
      <c r="T74" s="2"/>
      <c r="U74" s="3"/>
      <c r="V74" s="3"/>
      <c r="W74" s="3"/>
      <c r="X74" s="3"/>
    </row>
    <row r="75" spans="1:24" ht="15.75" x14ac:dyDescent="0.25">
      <c r="A75" s="16"/>
      <c r="B75" s="21"/>
      <c r="C75" s="16"/>
      <c r="D75" s="21"/>
      <c r="E75" s="16"/>
      <c r="F75" s="21"/>
      <c r="G75" s="21"/>
      <c r="H75" s="16"/>
      <c r="I75" s="16"/>
      <c r="J75" s="34"/>
      <c r="K75" s="16"/>
      <c r="L75" s="18"/>
      <c r="M75" s="18"/>
      <c r="N75" s="2"/>
      <c r="O75" s="2"/>
      <c r="P75" s="1"/>
      <c r="Q75" s="1"/>
      <c r="R75" s="1"/>
      <c r="S75" s="2"/>
      <c r="T75" s="9"/>
      <c r="U75" s="3"/>
      <c r="V75" s="3"/>
      <c r="W75" s="3"/>
      <c r="X75" s="3"/>
    </row>
    <row r="76" spans="1:24" ht="15.75" x14ac:dyDescent="0.25">
      <c r="A76" s="16"/>
      <c r="B76" s="16"/>
      <c r="C76" s="16"/>
      <c r="D76" s="16"/>
      <c r="E76" s="16"/>
      <c r="F76" s="16"/>
      <c r="G76" s="16"/>
      <c r="H76" s="24"/>
      <c r="I76" s="35"/>
      <c r="J76" s="33"/>
      <c r="K76" s="24"/>
      <c r="L76" s="18"/>
      <c r="M76" s="18"/>
      <c r="N76" s="2"/>
      <c r="O76" s="2"/>
      <c r="P76" s="1"/>
      <c r="Q76" s="1"/>
      <c r="R76" s="1"/>
      <c r="S76" s="2"/>
      <c r="T76" s="9"/>
      <c r="U76" s="3"/>
      <c r="V76" s="3"/>
      <c r="W76" s="3"/>
      <c r="X76" s="3"/>
    </row>
    <row r="77" spans="1:24" ht="15.75" x14ac:dyDescent="0.25">
      <c r="A77" s="16"/>
      <c r="B77" s="16"/>
      <c r="C77" s="16"/>
      <c r="D77" s="16"/>
      <c r="E77" s="16"/>
      <c r="F77" s="16"/>
      <c r="G77" s="16"/>
      <c r="H77" s="16"/>
      <c r="I77" s="21"/>
      <c r="J77" s="33"/>
      <c r="K77" s="16"/>
      <c r="L77" s="18"/>
      <c r="M77" s="18"/>
      <c r="N77" s="2"/>
      <c r="O77" s="2"/>
      <c r="P77" s="1"/>
      <c r="Q77" s="1"/>
      <c r="R77" s="1"/>
      <c r="S77" s="2"/>
      <c r="T77" s="9"/>
      <c r="U77" s="3"/>
      <c r="V77" s="3"/>
      <c r="W77" s="3"/>
      <c r="X77" s="3"/>
    </row>
    <row r="78" spans="1:24" ht="15.75" x14ac:dyDescent="0.25">
      <c r="A78" s="16"/>
      <c r="B78" s="33"/>
      <c r="C78" s="33"/>
      <c r="D78" s="33"/>
      <c r="E78" s="33"/>
      <c r="F78" s="33"/>
      <c r="G78" s="33"/>
      <c r="H78" s="16"/>
      <c r="I78" s="21"/>
      <c r="J78" s="33"/>
      <c r="K78" s="16"/>
      <c r="L78" s="18"/>
      <c r="M78" s="18"/>
      <c r="N78" s="2"/>
      <c r="O78" s="2"/>
      <c r="P78" s="1"/>
      <c r="Q78" s="1"/>
      <c r="R78" s="1"/>
      <c r="S78" s="2"/>
      <c r="T78" s="9"/>
      <c r="U78" s="3"/>
      <c r="V78" s="3"/>
      <c r="W78" s="3"/>
      <c r="X78" s="3"/>
    </row>
    <row r="79" spans="1:24" ht="15.75" x14ac:dyDescent="0.25">
      <c r="A79" s="16"/>
      <c r="B79" s="36"/>
      <c r="C79" s="36"/>
      <c r="D79" s="36"/>
      <c r="E79" s="36"/>
      <c r="F79" s="36"/>
      <c r="G79" s="36"/>
      <c r="H79" s="16"/>
      <c r="I79" s="21"/>
      <c r="J79" s="33"/>
      <c r="K79" s="16"/>
      <c r="L79" s="18"/>
      <c r="M79" s="18"/>
      <c r="N79" s="2"/>
      <c r="O79" s="2"/>
      <c r="P79" s="1"/>
      <c r="Q79" s="1"/>
      <c r="R79" s="1"/>
      <c r="S79" s="2"/>
      <c r="T79" s="9"/>
      <c r="U79" s="3"/>
      <c r="V79" s="3"/>
      <c r="W79" s="3"/>
      <c r="X79" s="3"/>
    </row>
    <row r="80" spans="1:24" ht="15.75" x14ac:dyDescent="0.25">
      <c r="A80" s="16"/>
      <c r="B80" s="16"/>
      <c r="C80" s="16"/>
      <c r="D80" s="16"/>
      <c r="E80" s="16"/>
      <c r="F80" s="16"/>
      <c r="G80" s="16"/>
      <c r="H80" s="16"/>
      <c r="I80" s="35"/>
      <c r="J80" s="33"/>
      <c r="K80" s="16"/>
      <c r="L80" s="18"/>
      <c r="M80" s="18"/>
      <c r="N80" s="2"/>
      <c r="O80" s="2"/>
      <c r="P80" s="1"/>
      <c r="Q80" s="1"/>
      <c r="R80" s="1"/>
      <c r="S80" s="2"/>
      <c r="T80" s="9"/>
      <c r="U80" s="3"/>
      <c r="V80" s="3"/>
      <c r="W80" s="3"/>
      <c r="X80" s="3"/>
    </row>
    <row r="81" spans="1:24" ht="15.75" x14ac:dyDescent="0.25">
      <c r="A81" s="16"/>
      <c r="B81" s="16"/>
      <c r="C81" s="16"/>
      <c r="D81" s="16"/>
      <c r="E81" s="16"/>
      <c r="F81" s="16"/>
      <c r="G81" s="16"/>
      <c r="H81" s="16"/>
      <c r="I81" s="21"/>
      <c r="J81" s="33"/>
      <c r="K81" s="16"/>
      <c r="L81" s="18"/>
      <c r="M81" s="18"/>
      <c r="N81" s="2"/>
      <c r="O81" s="2"/>
      <c r="P81" s="1"/>
      <c r="Q81" s="1"/>
      <c r="R81" s="1"/>
      <c r="S81" s="2"/>
      <c r="T81" s="9"/>
      <c r="U81" s="3"/>
      <c r="V81" s="3"/>
      <c r="W81" s="3"/>
      <c r="X81" s="3"/>
    </row>
    <row r="82" spans="1:24" ht="15.75" x14ac:dyDescent="0.25">
      <c r="A82" s="16"/>
      <c r="B82" s="16"/>
      <c r="C82" s="16"/>
      <c r="D82" s="16"/>
      <c r="E82" s="16"/>
      <c r="F82" s="16"/>
      <c r="G82" s="16"/>
      <c r="H82" s="16"/>
      <c r="I82" s="21"/>
      <c r="J82" s="33"/>
      <c r="K82" s="16"/>
      <c r="L82" s="18"/>
      <c r="M82" s="18"/>
      <c r="N82" s="2"/>
      <c r="O82" s="2"/>
      <c r="P82" s="1"/>
      <c r="Q82" s="1"/>
      <c r="R82" s="1"/>
      <c r="S82" s="2"/>
      <c r="T82" s="9"/>
      <c r="U82" s="3"/>
      <c r="V82" s="3"/>
      <c r="W82" s="3"/>
      <c r="X82" s="3"/>
    </row>
    <row r="83" spans="1:24" ht="15.75" x14ac:dyDescent="0.25">
      <c r="A83" s="16"/>
      <c r="B83" s="16"/>
      <c r="C83" s="16"/>
      <c r="D83" s="16"/>
      <c r="E83" s="16"/>
      <c r="F83" s="16"/>
      <c r="G83" s="16"/>
      <c r="H83" s="16"/>
      <c r="I83" s="21"/>
      <c r="J83" s="16"/>
      <c r="K83" s="16"/>
      <c r="L83" s="18"/>
      <c r="M83" s="18"/>
      <c r="N83" s="2"/>
      <c r="O83" s="2"/>
      <c r="P83" s="1"/>
      <c r="Q83" s="1"/>
      <c r="R83" s="1"/>
      <c r="S83" s="2"/>
      <c r="T83" s="9"/>
      <c r="U83" s="3"/>
      <c r="V83" s="3"/>
      <c r="W83" s="3"/>
      <c r="X83" s="3"/>
    </row>
    <row r="84" spans="1:24" ht="15.75" x14ac:dyDescent="0.25">
      <c r="A84" s="16"/>
      <c r="B84" s="16"/>
      <c r="C84" s="16"/>
      <c r="D84" s="16"/>
      <c r="E84" s="16"/>
      <c r="F84" s="16"/>
      <c r="G84" s="16"/>
      <c r="H84" s="16"/>
      <c r="I84" s="21"/>
      <c r="J84" s="24"/>
      <c r="K84" s="16"/>
      <c r="L84" s="18"/>
      <c r="M84" s="18"/>
      <c r="N84" s="2"/>
      <c r="O84" s="2"/>
      <c r="P84" s="1"/>
      <c r="Q84" s="1"/>
      <c r="R84" s="1"/>
      <c r="S84" s="2"/>
      <c r="T84" s="9"/>
      <c r="U84" s="3"/>
      <c r="V84" s="3"/>
      <c r="W84" s="3"/>
      <c r="X84" s="3"/>
    </row>
    <row r="85" spans="1:24" ht="15.75" x14ac:dyDescent="0.25">
      <c r="A85" s="16"/>
      <c r="B85" s="24"/>
      <c r="C85" s="16"/>
      <c r="D85" s="24"/>
      <c r="E85" s="16"/>
      <c r="F85" s="24"/>
      <c r="G85" s="24"/>
      <c r="H85" s="24"/>
      <c r="I85" s="16"/>
      <c r="J85" s="16"/>
      <c r="K85" s="16"/>
      <c r="L85" s="18"/>
      <c r="M85" s="18"/>
      <c r="N85" s="2"/>
      <c r="O85" s="2"/>
      <c r="P85" s="1"/>
      <c r="Q85" s="1"/>
      <c r="R85" s="1"/>
      <c r="S85" s="6"/>
      <c r="T85" s="9"/>
      <c r="U85" s="3"/>
      <c r="V85" s="3"/>
      <c r="W85" s="3"/>
      <c r="X85" s="3"/>
    </row>
    <row r="86" spans="1:24" ht="15.75" x14ac:dyDescent="0.25">
      <c r="A86" s="16"/>
      <c r="B86" s="16"/>
      <c r="C86" s="16"/>
      <c r="D86" s="16"/>
      <c r="E86" s="16"/>
      <c r="F86" s="16"/>
      <c r="G86" s="16"/>
      <c r="H86" s="16"/>
      <c r="I86" s="21"/>
      <c r="J86" s="16"/>
      <c r="K86" s="16"/>
      <c r="L86" s="18"/>
      <c r="M86" s="18"/>
      <c r="N86" s="2"/>
      <c r="O86" s="2"/>
      <c r="P86" s="1"/>
      <c r="Q86" s="1"/>
      <c r="R86" s="1"/>
      <c r="S86" s="1"/>
      <c r="T86" s="9"/>
      <c r="U86" s="3"/>
      <c r="V86" s="3"/>
      <c r="W86" s="3"/>
      <c r="X86" s="3"/>
    </row>
    <row r="87" spans="1:24" ht="15.75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8"/>
      <c r="M87" s="18"/>
      <c r="N87" s="2"/>
      <c r="O87" s="2"/>
      <c r="P87" s="1"/>
      <c r="Q87" s="1"/>
      <c r="R87" s="1"/>
      <c r="S87" s="1"/>
      <c r="T87" s="9"/>
      <c r="U87" s="3"/>
      <c r="V87" s="3"/>
      <c r="W87" s="3"/>
      <c r="X87" s="3"/>
    </row>
    <row r="88" spans="1:24" ht="15.75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8"/>
      <c r="M88" s="18"/>
      <c r="N88" s="2"/>
      <c r="O88" s="2"/>
      <c r="P88" s="1"/>
      <c r="Q88" s="1"/>
      <c r="R88" s="1"/>
      <c r="S88" s="1"/>
      <c r="T88" s="9"/>
      <c r="U88" s="3"/>
      <c r="V88" s="3"/>
      <c r="W88" s="3"/>
      <c r="X88" s="3"/>
    </row>
    <row r="89" spans="1:24" ht="15.75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8"/>
      <c r="M89" s="18"/>
      <c r="N89" s="2"/>
      <c r="O89" s="2"/>
      <c r="P89" s="1"/>
      <c r="Q89" s="1"/>
      <c r="R89" s="1"/>
      <c r="S89" s="1"/>
      <c r="T89" s="9"/>
      <c r="U89" s="3"/>
      <c r="V89" s="3"/>
      <c r="W89" s="3"/>
      <c r="X89" s="3"/>
    </row>
    <row r="90" spans="1:24" ht="15.7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8"/>
      <c r="M90" s="18"/>
      <c r="N90" s="2"/>
      <c r="O90" s="2"/>
      <c r="P90" s="1"/>
      <c r="Q90" s="1"/>
      <c r="R90" s="1"/>
      <c r="S90" s="1"/>
      <c r="T90" s="9"/>
      <c r="U90" s="3"/>
      <c r="V90" s="3"/>
      <c r="W90" s="3"/>
      <c r="X90" s="3"/>
    </row>
    <row r="91" spans="1:24" ht="15.75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8"/>
      <c r="M91" s="18"/>
      <c r="N91" s="2"/>
      <c r="O91" s="2"/>
      <c r="P91" s="1"/>
      <c r="Q91" s="1"/>
      <c r="R91" s="1"/>
      <c r="S91" s="1"/>
      <c r="T91" s="9"/>
      <c r="U91" s="3"/>
      <c r="V91" s="3"/>
      <c r="W91" s="3"/>
      <c r="X91" s="3"/>
    </row>
    <row r="92" spans="1:24" ht="15.75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8"/>
      <c r="M92" s="18"/>
      <c r="N92" s="2"/>
      <c r="O92" s="2"/>
      <c r="P92" s="1"/>
      <c r="Q92" s="1"/>
      <c r="R92" s="1"/>
      <c r="S92" s="1"/>
      <c r="T92" s="9"/>
      <c r="U92" s="3"/>
      <c r="V92" s="3"/>
      <c r="W92" s="3"/>
      <c r="X92" s="3"/>
    </row>
    <row r="93" spans="1:24" ht="15.75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8"/>
      <c r="M93" s="18"/>
      <c r="N93" s="2"/>
      <c r="O93" s="2"/>
      <c r="P93" s="1"/>
      <c r="Q93" s="1"/>
      <c r="R93" s="1"/>
      <c r="S93" s="1"/>
      <c r="T93" s="9"/>
      <c r="U93" s="3"/>
      <c r="V93" s="3"/>
      <c r="W93" s="3"/>
      <c r="X93" s="3"/>
    </row>
    <row r="94" spans="1:24" ht="15.75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8"/>
      <c r="M94" s="18"/>
      <c r="N94" s="2"/>
      <c r="O94" s="2"/>
      <c r="P94" s="1"/>
      <c r="Q94" s="1"/>
      <c r="R94" s="1"/>
      <c r="S94" s="1"/>
      <c r="T94" s="9"/>
      <c r="U94" s="3"/>
      <c r="V94" s="3"/>
      <c r="W94" s="3"/>
      <c r="X94" s="3"/>
    </row>
    <row r="95" spans="1:24" ht="15.75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8"/>
      <c r="M95" s="18"/>
      <c r="N95" s="2"/>
      <c r="O95" s="2"/>
      <c r="P95" s="1"/>
      <c r="Q95" s="1"/>
      <c r="R95" s="1"/>
      <c r="S95" s="1"/>
      <c r="T95" s="9"/>
      <c r="U95" s="3"/>
      <c r="V95" s="3"/>
      <c r="W95" s="3"/>
      <c r="X95" s="3"/>
    </row>
    <row r="96" spans="1:24" ht="15.75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8"/>
      <c r="M96" s="18"/>
      <c r="N96" s="2"/>
      <c r="O96" s="2"/>
      <c r="P96" s="1"/>
      <c r="Q96" s="1"/>
      <c r="R96" s="1"/>
      <c r="S96" s="1"/>
      <c r="T96" s="9"/>
      <c r="U96" s="3"/>
      <c r="V96" s="3"/>
      <c r="W96" s="3"/>
      <c r="X96" s="3"/>
    </row>
    <row r="97" spans="1:24" ht="15.75" x14ac:dyDescent="0.25">
      <c r="A97" s="16"/>
      <c r="B97" s="16"/>
      <c r="C97" s="21"/>
      <c r="D97" s="16"/>
      <c r="E97" s="21"/>
      <c r="F97" s="16"/>
      <c r="G97" s="21"/>
      <c r="H97" s="16"/>
      <c r="I97" s="16"/>
      <c r="J97" s="16"/>
      <c r="K97" s="21"/>
      <c r="L97" s="18"/>
      <c r="M97" s="18"/>
      <c r="N97" s="2"/>
      <c r="O97" s="2"/>
      <c r="P97" s="1"/>
      <c r="Q97" s="1"/>
      <c r="R97" s="1"/>
      <c r="S97" s="6"/>
      <c r="T97" s="9"/>
      <c r="U97" s="3"/>
      <c r="V97" s="3"/>
      <c r="W97" s="3"/>
      <c r="X97" s="3"/>
    </row>
    <row r="98" spans="1:24" ht="15.75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8"/>
      <c r="M98" s="18"/>
      <c r="N98" s="2"/>
      <c r="O98" s="2"/>
      <c r="P98" s="1"/>
      <c r="Q98" s="1"/>
      <c r="R98" s="1"/>
      <c r="S98" s="1"/>
      <c r="T98" s="9"/>
      <c r="U98" s="3"/>
      <c r="V98" s="3"/>
      <c r="W98" s="3"/>
      <c r="X98" s="3"/>
    </row>
    <row r="99" spans="1:24" ht="15.75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8"/>
      <c r="M99" s="18"/>
      <c r="N99" s="2"/>
      <c r="O99" s="2"/>
      <c r="P99" s="1"/>
      <c r="Q99" s="1"/>
      <c r="R99" s="1"/>
      <c r="S99" s="1"/>
      <c r="T99" s="9"/>
      <c r="U99" s="3"/>
      <c r="V99" s="3"/>
      <c r="W99" s="3"/>
      <c r="X99" s="3"/>
    </row>
    <row r="100" spans="1:24" ht="15.75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8"/>
      <c r="M100" s="18"/>
      <c r="N100" s="2"/>
      <c r="O100" s="2"/>
      <c r="P100" s="1"/>
      <c r="Q100" s="1"/>
      <c r="R100" s="1"/>
      <c r="S100" s="1"/>
      <c r="T100" s="9"/>
      <c r="U100" s="3"/>
      <c r="V100" s="3"/>
      <c r="W100" s="3"/>
      <c r="X100" s="3"/>
    </row>
    <row r="101" spans="1:24" ht="15.75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8"/>
      <c r="M101" s="18"/>
      <c r="N101" s="2"/>
      <c r="O101" s="2"/>
      <c r="P101" s="1"/>
      <c r="Q101" s="1"/>
      <c r="R101" s="1"/>
      <c r="S101" s="1"/>
      <c r="T101" s="9"/>
      <c r="U101" s="3"/>
      <c r="V101" s="3"/>
      <c r="W101" s="3"/>
      <c r="X101" s="3"/>
    </row>
    <row r="102" spans="1:24" ht="15.75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8"/>
      <c r="M102" s="18"/>
      <c r="N102" s="2"/>
      <c r="O102" s="2"/>
      <c r="P102" s="1"/>
      <c r="Q102" s="1"/>
      <c r="R102" s="1"/>
      <c r="S102" s="1"/>
      <c r="T102" s="9"/>
      <c r="U102" s="3"/>
      <c r="V102" s="3"/>
      <c r="W102" s="3"/>
      <c r="X102" s="3"/>
    </row>
    <row r="103" spans="1:24" ht="15.75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8"/>
      <c r="M103" s="18"/>
      <c r="N103" s="2"/>
      <c r="O103" s="2"/>
      <c r="P103" s="1"/>
      <c r="Q103" s="1"/>
      <c r="R103" s="1"/>
      <c r="S103" s="1"/>
      <c r="T103" s="9"/>
      <c r="U103" s="3"/>
      <c r="V103" s="3"/>
      <c r="W103" s="3"/>
      <c r="X103" s="3"/>
    </row>
    <row r="104" spans="1:24" ht="15.75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8"/>
      <c r="M104" s="18"/>
      <c r="N104" s="2"/>
      <c r="O104" s="2"/>
      <c r="P104" s="1"/>
      <c r="Q104" s="1"/>
      <c r="R104" s="1"/>
      <c r="S104" s="1"/>
      <c r="T104" s="9"/>
      <c r="U104" s="3"/>
      <c r="V104" s="3"/>
      <c r="W104" s="3"/>
      <c r="X104" s="3"/>
    </row>
    <row r="105" spans="1:24" ht="15.75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8"/>
      <c r="M105" s="18"/>
      <c r="N105" s="2"/>
      <c r="O105" s="2"/>
      <c r="P105" s="1"/>
      <c r="Q105" s="1"/>
      <c r="R105" s="1"/>
      <c r="S105" s="1"/>
      <c r="T105" s="9"/>
      <c r="U105" s="3"/>
      <c r="V105" s="3"/>
      <c r="W105" s="3"/>
      <c r="X105" s="3"/>
    </row>
    <row r="106" spans="1:24" ht="15.75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8"/>
      <c r="M106" s="18"/>
      <c r="N106" s="2"/>
      <c r="O106" s="2"/>
      <c r="P106" s="1"/>
      <c r="Q106" s="1"/>
      <c r="R106" s="1"/>
      <c r="S106" s="1"/>
      <c r="T106" s="9"/>
      <c r="U106" s="3"/>
      <c r="V106" s="3"/>
      <c r="W106" s="3"/>
      <c r="X106" s="3"/>
    </row>
    <row r="107" spans="1:24" ht="15.75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8"/>
      <c r="M107" s="18"/>
      <c r="N107" s="2"/>
      <c r="O107" s="2"/>
      <c r="P107" s="1"/>
      <c r="Q107" s="1"/>
      <c r="R107" s="1"/>
      <c r="S107" s="1"/>
      <c r="T107" s="9"/>
      <c r="U107" s="3"/>
      <c r="V107" s="3"/>
      <c r="W107" s="3"/>
      <c r="X107" s="3"/>
    </row>
    <row r="108" spans="1:24" ht="15.75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8"/>
      <c r="M108" s="18"/>
      <c r="N108" s="2"/>
      <c r="O108" s="2"/>
      <c r="P108" s="1"/>
      <c r="Q108" s="1"/>
      <c r="R108" s="1"/>
      <c r="S108" s="1"/>
      <c r="T108" s="9"/>
      <c r="U108" s="3"/>
      <c r="V108" s="3"/>
      <c r="W108" s="3"/>
      <c r="X108" s="3"/>
    </row>
    <row r="109" spans="1:24" ht="15.75" x14ac:dyDescent="0.25">
      <c r="A109" s="16"/>
      <c r="B109" s="16"/>
      <c r="C109" s="21"/>
      <c r="D109" s="16"/>
      <c r="E109" s="21"/>
      <c r="F109" s="16"/>
      <c r="G109" s="21"/>
      <c r="H109" s="16"/>
      <c r="I109" s="16"/>
      <c r="J109" s="16"/>
      <c r="K109" s="21"/>
      <c r="L109" s="18"/>
      <c r="M109" s="18"/>
      <c r="N109" s="2"/>
      <c r="O109" s="2"/>
      <c r="P109" s="1"/>
      <c r="Q109" s="1"/>
      <c r="R109" s="1"/>
      <c r="S109" s="6"/>
      <c r="T109" s="9"/>
      <c r="U109" s="3"/>
      <c r="V109" s="3"/>
      <c r="W109" s="3"/>
      <c r="X109" s="3"/>
    </row>
    <row r="110" spans="1:24" ht="15.75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8"/>
      <c r="M110" s="18"/>
      <c r="N110" s="2"/>
      <c r="O110" s="2"/>
      <c r="P110" s="1"/>
      <c r="Q110" s="1"/>
      <c r="R110" s="1"/>
      <c r="S110" s="1"/>
      <c r="T110" s="9"/>
      <c r="U110" s="3"/>
      <c r="V110" s="3"/>
      <c r="W110" s="3"/>
      <c r="X110" s="3"/>
    </row>
    <row r="111" spans="1:24" ht="15.75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8"/>
      <c r="M111" s="18"/>
      <c r="N111" s="2"/>
      <c r="O111" s="2"/>
      <c r="P111" s="1"/>
      <c r="Q111" s="1"/>
      <c r="R111" s="1"/>
      <c r="S111" s="1"/>
      <c r="T111" s="9"/>
      <c r="U111" s="3"/>
      <c r="V111" s="3"/>
      <c r="W111" s="3"/>
      <c r="X111" s="3"/>
    </row>
    <row r="112" spans="1:24" ht="15.75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8"/>
      <c r="M112" s="18"/>
      <c r="N112" s="2"/>
      <c r="O112" s="2"/>
      <c r="P112" s="1"/>
      <c r="Q112" s="1"/>
      <c r="R112" s="1"/>
      <c r="S112" s="1"/>
      <c r="T112" s="9"/>
      <c r="U112" s="3"/>
      <c r="V112" s="3"/>
      <c r="W112" s="3"/>
      <c r="X112" s="3"/>
    </row>
    <row r="113" spans="1:24" ht="15.75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8"/>
      <c r="M113" s="18"/>
      <c r="N113" s="2"/>
      <c r="O113" s="2"/>
      <c r="P113" s="1"/>
      <c r="Q113" s="1"/>
      <c r="R113" s="1"/>
      <c r="S113" s="1"/>
      <c r="T113" s="9"/>
      <c r="U113" s="3"/>
      <c r="V113" s="3"/>
      <c r="W113" s="3"/>
      <c r="X113" s="3"/>
    </row>
    <row r="114" spans="1:24" ht="15.75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8"/>
      <c r="M114" s="18"/>
      <c r="N114" s="2"/>
      <c r="O114" s="2"/>
      <c r="P114" s="1"/>
      <c r="Q114" s="1"/>
      <c r="R114" s="1"/>
      <c r="S114" s="1"/>
      <c r="T114" s="9"/>
      <c r="U114" s="3"/>
      <c r="V114" s="3"/>
      <c r="W114" s="3"/>
      <c r="X114" s="3"/>
    </row>
    <row r="115" spans="1:24" ht="15.75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8"/>
      <c r="M115" s="18"/>
      <c r="N115" s="2"/>
      <c r="O115" s="2"/>
      <c r="P115" s="1"/>
      <c r="Q115" s="1"/>
      <c r="R115" s="1"/>
      <c r="S115" s="1"/>
      <c r="T115" s="9"/>
      <c r="U115" s="3"/>
      <c r="V115" s="3"/>
      <c r="W115" s="3"/>
      <c r="X115" s="3"/>
    </row>
    <row r="116" spans="1:24" ht="15.75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8"/>
      <c r="M116" s="18"/>
      <c r="N116" s="2"/>
      <c r="O116" s="2"/>
      <c r="P116" s="1"/>
      <c r="Q116" s="1"/>
      <c r="R116" s="1"/>
      <c r="S116" s="1"/>
      <c r="T116" s="9"/>
      <c r="U116" s="3"/>
      <c r="V116" s="3"/>
      <c r="W116" s="3"/>
      <c r="X116" s="3"/>
    </row>
    <row r="117" spans="1:24" ht="15.7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8"/>
      <c r="M117" s="18"/>
      <c r="N117" s="2"/>
      <c r="O117" s="2"/>
      <c r="P117" s="1"/>
      <c r="Q117" s="1"/>
      <c r="R117" s="1"/>
      <c r="S117" s="1"/>
      <c r="T117" s="9"/>
      <c r="U117" s="3"/>
      <c r="V117" s="3"/>
      <c r="W117" s="3"/>
      <c r="X117" s="3"/>
    </row>
    <row r="118" spans="1:24" ht="15.75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8"/>
      <c r="M118" s="18"/>
      <c r="N118" s="2"/>
      <c r="O118" s="2"/>
      <c r="P118" s="1"/>
      <c r="Q118" s="1"/>
      <c r="R118" s="1"/>
      <c r="S118" s="1"/>
      <c r="T118" s="9"/>
      <c r="U118" s="3"/>
      <c r="V118" s="3"/>
      <c r="W118" s="3"/>
      <c r="X118" s="3"/>
    </row>
    <row r="119" spans="1:24" ht="15.75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8"/>
      <c r="M119" s="18"/>
      <c r="N119" s="2"/>
      <c r="O119" s="2"/>
      <c r="P119" s="1"/>
      <c r="Q119" s="1"/>
      <c r="R119" s="1"/>
      <c r="S119" s="1"/>
      <c r="T119" s="9"/>
      <c r="U119" s="3"/>
      <c r="V119" s="3"/>
      <c r="W119" s="3"/>
      <c r="X119" s="3"/>
    </row>
    <row r="120" spans="1:24" ht="15.75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8"/>
      <c r="M120" s="18"/>
      <c r="N120" s="2"/>
      <c r="O120" s="2"/>
      <c r="P120" s="1"/>
      <c r="Q120" s="1"/>
      <c r="R120" s="1"/>
      <c r="S120" s="1"/>
      <c r="T120" s="9"/>
      <c r="U120" s="3"/>
      <c r="V120" s="3"/>
      <c r="W120" s="3"/>
      <c r="X120" s="3"/>
    </row>
    <row r="121" spans="1:24" ht="15.75" x14ac:dyDescent="0.25">
      <c r="A121" s="16"/>
      <c r="B121" s="16"/>
      <c r="C121" s="21"/>
      <c r="D121" s="16"/>
      <c r="E121" s="21"/>
      <c r="F121" s="16"/>
      <c r="G121" s="21"/>
      <c r="H121" s="16"/>
      <c r="I121" s="16"/>
      <c r="J121" s="16"/>
      <c r="K121" s="21"/>
      <c r="L121" s="18"/>
      <c r="M121" s="18"/>
      <c r="N121" s="2"/>
      <c r="O121" s="2"/>
      <c r="P121" s="1"/>
      <c r="Q121" s="1"/>
      <c r="R121" s="1"/>
      <c r="S121" s="6"/>
      <c r="T121" s="9"/>
      <c r="U121" s="3"/>
      <c r="V121" s="3"/>
      <c r="W121" s="3"/>
      <c r="X121" s="3"/>
    </row>
    <row r="122" spans="1:24" ht="15.75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8"/>
      <c r="M122" s="18"/>
      <c r="N122" s="2"/>
      <c r="O122" s="2"/>
      <c r="P122" s="1"/>
      <c r="Q122" s="1"/>
      <c r="R122" s="1"/>
      <c r="S122" s="1"/>
      <c r="T122" s="9"/>
      <c r="U122" s="3"/>
      <c r="V122" s="3"/>
      <c r="W122" s="3"/>
      <c r="X122" s="3"/>
    </row>
    <row r="123" spans="1:24" ht="15.75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8"/>
      <c r="M123" s="18"/>
      <c r="N123" s="2"/>
      <c r="O123" s="2"/>
      <c r="P123" s="1"/>
      <c r="Q123" s="1"/>
      <c r="R123" s="1"/>
      <c r="S123" s="1"/>
      <c r="T123" s="9"/>
      <c r="U123" s="3"/>
      <c r="V123" s="3"/>
      <c r="W123" s="3"/>
      <c r="X123" s="3"/>
    </row>
    <row r="124" spans="1:24" ht="15.75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8"/>
      <c r="M124" s="18"/>
      <c r="N124" s="2"/>
      <c r="O124" s="2"/>
      <c r="P124" s="1"/>
      <c r="Q124" s="1"/>
      <c r="R124" s="1"/>
      <c r="S124" s="1"/>
      <c r="T124" s="9"/>
      <c r="U124" s="3"/>
      <c r="V124" s="3"/>
      <c r="W124" s="3"/>
      <c r="X124" s="3"/>
    </row>
    <row r="125" spans="1:24" ht="15.75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8"/>
      <c r="M125" s="18"/>
      <c r="N125" s="2"/>
      <c r="O125" s="2"/>
      <c r="P125" s="1"/>
      <c r="Q125" s="1"/>
      <c r="R125" s="1"/>
      <c r="S125" s="1"/>
      <c r="T125" s="9"/>
      <c r="U125" s="3"/>
      <c r="V125" s="3"/>
      <c r="W125" s="3"/>
      <c r="X125" s="3"/>
    </row>
    <row r="126" spans="1:24" ht="15.75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8"/>
      <c r="M126" s="18"/>
      <c r="N126" s="2"/>
      <c r="O126" s="2"/>
      <c r="P126" s="1"/>
      <c r="Q126" s="1"/>
      <c r="R126" s="1"/>
      <c r="S126" s="1"/>
      <c r="T126" s="9"/>
      <c r="U126" s="3"/>
      <c r="V126" s="3"/>
      <c r="W126" s="3"/>
      <c r="X126" s="3"/>
    </row>
    <row r="127" spans="1:24" ht="15.75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8"/>
      <c r="M127" s="18"/>
      <c r="N127" s="2"/>
      <c r="O127" s="2"/>
      <c r="P127" s="1"/>
      <c r="Q127" s="1"/>
      <c r="R127" s="1"/>
      <c r="S127" s="1"/>
      <c r="T127" s="9"/>
      <c r="U127" s="3"/>
      <c r="V127" s="3"/>
      <c r="W127" s="3"/>
      <c r="X127" s="3"/>
    </row>
    <row r="128" spans="1:24" ht="15.75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8"/>
      <c r="M128" s="18"/>
      <c r="N128" s="2"/>
      <c r="O128" s="2"/>
      <c r="P128" s="1"/>
      <c r="Q128" s="1"/>
      <c r="R128" s="1"/>
      <c r="S128" s="1"/>
      <c r="T128" s="9"/>
      <c r="U128" s="3"/>
      <c r="V128" s="3"/>
      <c r="W128" s="3"/>
      <c r="X128" s="3"/>
    </row>
    <row r="129" spans="1:24" ht="15.75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8"/>
      <c r="M129" s="18"/>
      <c r="N129" s="2"/>
      <c r="O129" s="2"/>
      <c r="P129" s="1"/>
      <c r="Q129" s="1"/>
      <c r="R129" s="1"/>
      <c r="S129" s="1"/>
      <c r="T129" s="9"/>
      <c r="U129" s="3"/>
      <c r="V129" s="3"/>
      <c r="W129" s="3"/>
      <c r="X129" s="3"/>
    </row>
    <row r="130" spans="1:24" ht="15.75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8"/>
      <c r="M130" s="18"/>
      <c r="N130" s="2"/>
      <c r="O130" s="2"/>
      <c r="P130" s="1"/>
      <c r="Q130" s="1"/>
      <c r="R130" s="1"/>
      <c r="S130" s="1"/>
      <c r="T130" s="9"/>
      <c r="U130" s="3"/>
      <c r="V130" s="3"/>
      <c r="W130" s="3"/>
      <c r="X130" s="3"/>
    </row>
    <row r="131" spans="1:24" ht="15.75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8"/>
      <c r="M131" s="18"/>
      <c r="N131" s="2"/>
      <c r="O131" s="2"/>
      <c r="P131" s="1"/>
      <c r="Q131" s="1"/>
      <c r="R131" s="1"/>
      <c r="S131" s="1"/>
      <c r="T131" s="9"/>
      <c r="U131" s="3"/>
      <c r="V131" s="3"/>
      <c r="W131" s="3"/>
      <c r="X131" s="3"/>
    </row>
    <row r="132" spans="1:24" ht="15.75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8"/>
      <c r="M132" s="18"/>
      <c r="N132" s="2"/>
      <c r="O132" s="2"/>
      <c r="P132" s="1"/>
      <c r="Q132" s="1"/>
      <c r="R132" s="1"/>
      <c r="S132" s="1"/>
      <c r="T132" s="9"/>
      <c r="U132" s="3"/>
      <c r="V132" s="3"/>
      <c r="W132" s="3"/>
      <c r="X132" s="3"/>
    </row>
    <row r="133" spans="1:24" ht="15.75" x14ac:dyDescent="0.25">
      <c r="A133" s="16"/>
      <c r="B133" s="16"/>
      <c r="C133" s="21"/>
      <c r="D133" s="16"/>
      <c r="E133" s="21"/>
      <c r="F133" s="16"/>
      <c r="G133" s="21"/>
      <c r="H133" s="16"/>
      <c r="I133" s="16"/>
      <c r="J133" s="16"/>
      <c r="K133" s="21"/>
      <c r="L133" s="18"/>
      <c r="M133" s="18"/>
      <c r="N133" s="2"/>
      <c r="O133" s="2"/>
      <c r="P133" s="1"/>
      <c r="Q133" s="1"/>
      <c r="R133" s="1"/>
      <c r="S133" s="6"/>
      <c r="T133" s="9"/>
      <c r="U133" s="3"/>
      <c r="V133" s="3"/>
      <c r="W133" s="3"/>
      <c r="X133" s="3"/>
    </row>
    <row r="134" spans="1:24" ht="15.75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8"/>
      <c r="M134" s="18"/>
      <c r="N134" s="2"/>
      <c r="O134" s="2"/>
      <c r="P134" s="1"/>
      <c r="Q134" s="1"/>
      <c r="R134" s="1"/>
      <c r="S134" s="1"/>
      <c r="T134" s="9"/>
      <c r="U134" s="3"/>
      <c r="V134" s="3"/>
      <c r="W134" s="3"/>
      <c r="X134" s="3"/>
    </row>
    <row r="135" spans="1:24" ht="15.75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8"/>
      <c r="M135" s="18"/>
      <c r="N135" s="2"/>
      <c r="O135" s="2"/>
      <c r="P135" s="1"/>
      <c r="Q135" s="1"/>
      <c r="R135" s="1"/>
      <c r="S135" s="1"/>
      <c r="T135" s="9"/>
      <c r="U135" s="3"/>
      <c r="V135" s="3"/>
      <c r="W135" s="3"/>
      <c r="X135" s="3"/>
    </row>
    <row r="136" spans="1:24" ht="15.75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8"/>
      <c r="M136" s="18"/>
      <c r="N136" s="2"/>
      <c r="O136" s="2"/>
      <c r="P136" s="1"/>
      <c r="Q136" s="1"/>
      <c r="R136" s="1"/>
      <c r="S136" s="1"/>
      <c r="T136" s="9"/>
      <c r="U136" s="3"/>
      <c r="V136" s="3"/>
      <c r="W136" s="3"/>
      <c r="X136" s="3"/>
    </row>
    <row r="137" spans="1:24" ht="15.75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8"/>
      <c r="M137" s="18"/>
      <c r="N137" s="2"/>
      <c r="O137" s="2"/>
      <c r="P137" s="1"/>
      <c r="Q137" s="1"/>
      <c r="R137" s="1"/>
      <c r="S137" s="1"/>
      <c r="T137" s="9"/>
      <c r="U137" s="3"/>
      <c r="V137" s="3"/>
      <c r="W137" s="3"/>
      <c r="X137" s="3"/>
    </row>
    <row r="138" spans="1:24" ht="15.75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8"/>
      <c r="M138" s="18"/>
      <c r="N138" s="2"/>
      <c r="O138" s="2"/>
      <c r="P138" s="1"/>
      <c r="Q138" s="1"/>
      <c r="R138" s="1"/>
      <c r="S138" s="1"/>
      <c r="T138" s="9"/>
      <c r="U138" s="3"/>
      <c r="V138" s="3"/>
      <c r="W138" s="3"/>
      <c r="X138" s="3"/>
    </row>
    <row r="139" spans="1:24" ht="15.75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8"/>
      <c r="M139" s="18"/>
      <c r="N139" s="2"/>
      <c r="O139" s="2"/>
      <c r="P139" s="1"/>
      <c r="Q139" s="1"/>
      <c r="R139" s="1"/>
      <c r="S139" s="1"/>
      <c r="T139" s="9"/>
      <c r="U139" s="3"/>
      <c r="V139" s="3"/>
      <c r="W139" s="3"/>
      <c r="X139" s="3"/>
    </row>
    <row r="140" spans="1:24" ht="15.75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8"/>
      <c r="M140" s="18"/>
      <c r="N140" s="2"/>
      <c r="O140" s="2"/>
      <c r="P140" s="1"/>
      <c r="Q140" s="1"/>
      <c r="R140" s="1"/>
      <c r="S140" s="1"/>
      <c r="T140" s="9"/>
      <c r="U140" s="3"/>
      <c r="V140" s="3"/>
      <c r="W140" s="3"/>
      <c r="X140" s="3"/>
    </row>
    <row r="141" spans="1:24" ht="15.75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8"/>
      <c r="M141" s="18"/>
      <c r="N141" s="2"/>
      <c r="O141" s="2"/>
      <c r="P141" s="1"/>
      <c r="Q141" s="1"/>
      <c r="R141" s="1"/>
      <c r="S141" s="1"/>
      <c r="T141" s="9"/>
      <c r="U141" s="3"/>
      <c r="V141" s="3"/>
      <c r="W141" s="3"/>
      <c r="X141" s="3"/>
    </row>
    <row r="142" spans="1:24" ht="15.75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8"/>
      <c r="M142" s="18"/>
      <c r="N142" s="2"/>
      <c r="O142" s="2"/>
      <c r="P142" s="1"/>
      <c r="Q142" s="1"/>
      <c r="R142" s="1"/>
      <c r="S142" s="1"/>
      <c r="T142" s="9"/>
      <c r="U142" s="3"/>
      <c r="V142" s="3"/>
      <c r="W142" s="3"/>
      <c r="X142" s="3"/>
    </row>
    <row r="143" spans="1:24" ht="15.75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8"/>
      <c r="M143" s="18"/>
      <c r="N143" s="2"/>
      <c r="O143" s="2"/>
      <c r="P143" s="1"/>
      <c r="Q143" s="1"/>
      <c r="R143" s="1"/>
      <c r="S143" s="1"/>
      <c r="T143" s="9"/>
      <c r="U143" s="3"/>
      <c r="V143" s="3"/>
      <c r="W143" s="3"/>
      <c r="X143" s="3"/>
    </row>
    <row r="144" spans="1:24" ht="15.75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8"/>
      <c r="M144" s="18"/>
      <c r="N144" s="2"/>
      <c r="O144" s="2"/>
      <c r="P144" s="1"/>
      <c r="Q144" s="1"/>
      <c r="R144" s="1"/>
      <c r="S144" s="1"/>
      <c r="T144" s="9"/>
      <c r="U144" s="3"/>
      <c r="V144" s="3"/>
      <c r="W144" s="3"/>
      <c r="X144" s="3"/>
    </row>
    <row r="145" spans="1:24" ht="15.75" x14ac:dyDescent="0.25">
      <c r="A145" s="16"/>
      <c r="B145" s="16"/>
      <c r="C145" s="21"/>
      <c r="D145" s="16"/>
      <c r="E145" s="21"/>
      <c r="F145" s="16"/>
      <c r="G145" s="21"/>
      <c r="H145" s="16"/>
      <c r="I145" s="16"/>
      <c r="J145" s="16"/>
      <c r="K145" s="21"/>
      <c r="L145" s="18"/>
      <c r="M145" s="18"/>
      <c r="N145" s="2"/>
      <c r="O145" s="2"/>
      <c r="P145" s="1"/>
      <c r="Q145" s="1"/>
      <c r="R145" s="1"/>
      <c r="S145" s="6"/>
      <c r="T145" s="9"/>
      <c r="U145" s="3"/>
      <c r="V145" s="3"/>
      <c r="W145" s="3"/>
      <c r="X145" s="3"/>
    </row>
    <row r="146" spans="1:24" ht="15.75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8"/>
      <c r="M146" s="18"/>
      <c r="N146" s="2"/>
      <c r="O146" s="2"/>
      <c r="P146" s="1"/>
      <c r="Q146" s="1"/>
      <c r="R146" s="1"/>
      <c r="S146" s="1"/>
      <c r="T146" s="9"/>
      <c r="U146" s="3"/>
      <c r="V146" s="3"/>
      <c r="W146" s="3"/>
      <c r="X146" s="3"/>
    </row>
    <row r="147" spans="1:24" ht="15.75" x14ac:dyDescent="0.25">
      <c r="A147" s="16"/>
      <c r="B147" s="22"/>
      <c r="C147" s="16"/>
      <c r="D147" s="16"/>
      <c r="E147" s="16"/>
      <c r="F147" s="16"/>
      <c r="G147" s="16"/>
      <c r="H147" s="16"/>
      <c r="I147" s="16"/>
      <c r="J147" s="16"/>
      <c r="K147" s="16"/>
      <c r="L147" s="18"/>
      <c r="M147" s="18"/>
      <c r="N147" s="2"/>
      <c r="O147" s="2"/>
      <c r="P147" s="1"/>
      <c r="Q147" s="1"/>
      <c r="R147" s="1"/>
      <c r="S147" s="1"/>
      <c r="T147" s="9"/>
      <c r="U147" s="3"/>
      <c r="V147" s="3"/>
      <c r="W147" s="3"/>
      <c r="X147" s="3"/>
    </row>
    <row r="148" spans="1:24" ht="15.75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8"/>
      <c r="M148" s="18"/>
      <c r="N148" s="2"/>
      <c r="O148" s="2"/>
      <c r="P148" s="1"/>
      <c r="Q148" s="1"/>
      <c r="R148" s="1"/>
      <c r="S148" s="1"/>
      <c r="T148" s="9"/>
      <c r="U148" s="3"/>
      <c r="V148" s="3"/>
      <c r="W148" s="3"/>
      <c r="X148" s="3"/>
    </row>
    <row r="149" spans="1:24" ht="15.75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8"/>
      <c r="M149" s="18"/>
      <c r="N149" s="2"/>
      <c r="O149" s="2"/>
      <c r="P149" s="1"/>
      <c r="Q149" s="1"/>
      <c r="R149" s="1"/>
      <c r="S149" s="1"/>
      <c r="T149" s="9"/>
      <c r="U149" s="3"/>
      <c r="V149" s="3"/>
      <c r="W149" s="3"/>
      <c r="X149" s="3"/>
    </row>
    <row r="150" spans="1:24" ht="15.75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8"/>
      <c r="M150" s="18"/>
      <c r="N150" s="2"/>
      <c r="O150" s="2"/>
      <c r="P150" s="1"/>
      <c r="Q150" s="1"/>
      <c r="R150" s="1"/>
      <c r="S150" s="1"/>
      <c r="T150" s="9"/>
      <c r="U150" s="3"/>
      <c r="V150" s="3"/>
      <c r="W150" s="3"/>
      <c r="X150" s="3"/>
    </row>
    <row r="151" spans="1:24" ht="15.75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8"/>
      <c r="M151" s="18"/>
      <c r="N151" s="2"/>
      <c r="O151" s="2"/>
      <c r="P151" s="1"/>
      <c r="Q151" s="1"/>
      <c r="R151" s="1"/>
      <c r="S151" s="1"/>
      <c r="T151" s="9"/>
      <c r="U151" s="3"/>
      <c r="V151" s="3"/>
      <c r="W151" s="3"/>
      <c r="X151" s="3"/>
    </row>
    <row r="152" spans="1:24" ht="15.75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8"/>
      <c r="M152" s="18"/>
      <c r="N152" s="2"/>
      <c r="O152" s="2"/>
      <c r="P152" s="1"/>
      <c r="Q152" s="1"/>
      <c r="R152" s="1"/>
      <c r="S152" s="1"/>
      <c r="T152" s="9"/>
      <c r="U152" s="3"/>
      <c r="V152" s="3"/>
      <c r="W152" s="3"/>
      <c r="X152" s="3"/>
    </row>
    <row r="153" spans="1:24" ht="15.75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8"/>
      <c r="M153" s="18"/>
      <c r="N153" s="2"/>
      <c r="O153" s="2"/>
      <c r="P153" s="1"/>
      <c r="Q153" s="1"/>
      <c r="R153" s="1"/>
      <c r="S153" s="1"/>
      <c r="T153" s="9"/>
      <c r="U153" s="3"/>
      <c r="V153" s="3"/>
      <c r="W153" s="3"/>
      <c r="X153" s="3"/>
    </row>
    <row r="154" spans="1:24" ht="15.75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8"/>
      <c r="M154" s="18"/>
      <c r="N154" s="2"/>
      <c r="O154" s="2"/>
      <c r="P154" s="1"/>
      <c r="Q154" s="1"/>
      <c r="R154" s="1"/>
      <c r="S154" s="1"/>
      <c r="T154" s="9"/>
      <c r="U154" s="3"/>
      <c r="V154" s="3"/>
      <c r="W154" s="3"/>
      <c r="X154" s="3"/>
    </row>
    <row r="155" spans="1:24" ht="15.75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8"/>
      <c r="M155" s="18"/>
      <c r="N155" s="2"/>
      <c r="O155" s="2"/>
      <c r="P155" s="1"/>
      <c r="Q155" s="1"/>
      <c r="R155" s="1"/>
      <c r="S155" s="1"/>
      <c r="T155" s="9"/>
      <c r="U155" s="3"/>
      <c r="V155" s="3"/>
      <c r="W155" s="3"/>
      <c r="X155" s="3"/>
    </row>
    <row r="156" spans="1:24" ht="15.75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8"/>
      <c r="M156" s="18"/>
      <c r="N156" s="2"/>
      <c r="O156" s="2"/>
      <c r="P156" s="1"/>
      <c r="Q156" s="1"/>
      <c r="R156" s="1"/>
      <c r="S156" s="1"/>
      <c r="T156" s="9"/>
      <c r="U156" s="3"/>
      <c r="V156" s="3"/>
      <c r="W156" s="3"/>
      <c r="X156" s="3"/>
    </row>
    <row r="157" spans="1:24" ht="15.75" x14ac:dyDescent="0.25">
      <c r="A157" s="16"/>
      <c r="B157" s="16"/>
      <c r="C157" s="21"/>
      <c r="D157" s="16"/>
      <c r="E157" s="21"/>
      <c r="F157" s="16"/>
      <c r="G157" s="21"/>
      <c r="H157" s="16"/>
      <c r="I157" s="16"/>
      <c r="J157" s="16"/>
      <c r="K157" s="21"/>
      <c r="L157" s="18"/>
      <c r="M157" s="18"/>
      <c r="N157" s="2"/>
      <c r="O157" s="2"/>
      <c r="P157" s="1"/>
      <c r="Q157" s="1"/>
      <c r="R157" s="1"/>
      <c r="S157" s="6"/>
      <c r="T157" s="9"/>
      <c r="U157" s="3"/>
      <c r="V157" s="3"/>
      <c r="W157" s="3"/>
      <c r="X157" s="3"/>
    </row>
    <row r="158" spans="1:24" ht="15.75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8"/>
      <c r="M158" s="18"/>
      <c r="N158" s="2"/>
      <c r="O158" s="2"/>
      <c r="P158" s="1"/>
      <c r="Q158" s="1"/>
      <c r="R158" s="1"/>
      <c r="S158" s="1"/>
      <c r="T158" s="9"/>
      <c r="U158" s="3"/>
      <c r="V158" s="3"/>
      <c r="W158" s="3"/>
      <c r="X158" s="3"/>
    </row>
    <row r="159" spans="1:24" ht="15.75" x14ac:dyDescent="0.25">
      <c r="A159" s="16"/>
      <c r="B159" s="16"/>
      <c r="C159" s="16"/>
      <c r="D159" s="22"/>
      <c r="E159" s="16"/>
      <c r="F159" s="16"/>
      <c r="G159" s="16"/>
      <c r="H159" s="16"/>
      <c r="I159" s="16"/>
      <c r="J159" s="16"/>
      <c r="K159" s="16"/>
      <c r="L159" s="18"/>
      <c r="M159" s="18"/>
      <c r="N159" s="2"/>
      <c r="O159" s="2"/>
      <c r="P159" s="1"/>
      <c r="Q159" s="1"/>
      <c r="R159" s="1"/>
      <c r="S159" s="1"/>
      <c r="T159" s="9"/>
      <c r="U159" s="3"/>
      <c r="V159" s="3"/>
      <c r="W159" s="3"/>
      <c r="X159" s="3"/>
    </row>
    <row r="160" spans="1:24" ht="15.75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8"/>
      <c r="M160" s="18"/>
      <c r="N160" s="2"/>
      <c r="O160" s="2"/>
      <c r="P160" s="1"/>
      <c r="Q160" s="1"/>
      <c r="R160" s="1"/>
      <c r="S160" s="1"/>
      <c r="T160" s="2"/>
      <c r="U160" s="3"/>
      <c r="V160" s="3"/>
      <c r="W160" s="3"/>
      <c r="X160" s="3"/>
    </row>
    <row r="161" spans="1:24" ht="15.75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8"/>
      <c r="M161" s="18"/>
      <c r="N161" s="2"/>
      <c r="O161" s="2"/>
      <c r="P161" s="1"/>
      <c r="Q161" s="1"/>
      <c r="R161" s="1"/>
      <c r="S161" s="1"/>
      <c r="T161" s="2"/>
      <c r="U161" s="2"/>
      <c r="V161" s="2"/>
      <c r="W161" s="2"/>
      <c r="X161" s="2"/>
    </row>
    <row r="162" spans="1:24" ht="15.75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8"/>
      <c r="M162" s="18"/>
      <c r="N162" s="2"/>
      <c r="O162" s="2"/>
      <c r="P162" s="2"/>
      <c r="Q162" s="2"/>
      <c r="R162" s="2"/>
      <c r="S162" s="1"/>
      <c r="T162" s="2"/>
      <c r="U162" s="2"/>
      <c r="V162" s="2"/>
      <c r="W162" s="2"/>
      <c r="X162" s="2"/>
    </row>
    <row r="163" spans="1:24" ht="15.75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8"/>
      <c r="M163" s="18"/>
      <c r="N163" s="2"/>
      <c r="O163" s="2"/>
      <c r="P163" s="2"/>
      <c r="Q163" s="2"/>
      <c r="R163" s="2"/>
      <c r="S163" s="1"/>
      <c r="T163" s="2"/>
      <c r="U163" s="2"/>
      <c r="V163" s="2"/>
      <c r="W163" s="2"/>
      <c r="X163" s="2"/>
    </row>
    <row r="164" spans="1:24" ht="15.75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8"/>
      <c r="M164" s="18"/>
      <c r="N164" s="2"/>
      <c r="O164" s="2"/>
      <c r="P164" s="4"/>
      <c r="Q164" s="4"/>
      <c r="R164" s="2"/>
      <c r="S164" s="9"/>
      <c r="T164" s="2"/>
      <c r="U164" s="2"/>
      <c r="V164" s="2"/>
      <c r="W164" s="2"/>
      <c r="X164" s="2"/>
    </row>
    <row r="165" spans="1:24" ht="15.75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8"/>
      <c r="M165" s="18"/>
      <c r="N165" s="2"/>
      <c r="O165" s="2"/>
      <c r="P165" s="2"/>
      <c r="Q165" s="2"/>
      <c r="R165" s="4"/>
      <c r="S165" s="2"/>
      <c r="T165" s="2"/>
      <c r="U165" s="2"/>
      <c r="V165" s="2"/>
      <c r="W165" s="2"/>
      <c r="X165" s="2"/>
    </row>
    <row r="166" spans="1:24" ht="15.75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8"/>
      <c r="M166" s="18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8"/>
      <c r="M167" s="18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8"/>
      <c r="M168" s="18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x14ac:dyDescent="0.25">
      <c r="A169" s="16"/>
      <c r="B169" s="16"/>
      <c r="C169" s="21"/>
      <c r="D169" s="16"/>
      <c r="E169" s="21"/>
      <c r="F169" s="16"/>
      <c r="G169" s="21"/>
      <c r="H169" s="16"/>
      <c r="I169" s="16"/>
      <c r="J169" s="16"/>
      <c r="K169" s="21"/>
      <c r="L169" s="18"/>
      <c r="M169" s="18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8"/>
      <c r="M170" s="18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x14ac:dyDescent="0.25">
      <c r="A171" s="16"/>
      <c r="B171" s="16"/>
      <c r="C171" s="16"/>
      <c r="D171" s="16"/>
      <c r="E171" s="16"/>
      <c r="F171" s="22"/>
      <c r="G171" s="22"/>
      <c r="H171" s="16"/>
      <c r="I171" s="16"/>
      <c r="J171" s="16"/>
      <c r="K171" s="16"/>
      <c r="L171" s="18"/>
      <c r="M171" s="18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x14ac:dyDescent="0.25">
      <c r="A172" s="16"/>
      <c r="B172" s="16"/>
      <c r="C172" s="16"/>
      <c r="D172" s="21"/>
      <c r="E172" s="16"/>
      <c r="F172" s="16"/>
      <c r="G172" s="16"/>
      <c r="H172" s="16"/>
      <c r="I172" s="16"/>
      <c r="J172" s="16"/>
      <c r="K172" s="16"/>
      <c r="L172" s="37"/>
      <c r="M172" s="18"/>
      <c r="N172" s="2"/>
      <c r="O172" s="10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37"/>
      <c r="M173" s="18"/>
      <c r="N173" s="2"/>
      <c r="O173" s="10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8"/>
      <c r="M174" s="37"/>
      <c r="N174" s="10"/>
      <c r="O174" s="10"/>
      <c r="P174" s="2"/>
      <c r="Q174" s="10"/>
      <c r="R174" s="2"/>
      <c r="S174" s="8"/>
      <c r="T174" s="2"/>
      <c r="U174" s="9"/>
      <c r="V174" s="2"/>
      <c r="W174" s="13"/>
      <c r="X174" s="2"/>
    </row>
    <row r="175" spans="1:24" ht="15.75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22"/>
      <c r="M175" s="38"/>
      <c r="N175" s="1"/>
      <c r="O175" s="1"/>
      <c r="P175" s="2"/>
      <c r="Q175" s="1"/>
      <c r="R175" s="2"/>
      <c r="S175" s="2"/>
      <c r="T175" s="2"/>
      <c r="U175" s="2"/>
      <c r="V175" s="2"/>
      <c r="W175" s="13"/>
      <c r="X175" s="10"/>
    </row>
    <row r="176" spans="1:24" ht="15.75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22"/>
      <c r="M176" s="38"/>
      <c r="N176" s="1"/>
      <c r="O176" s="1"/>
      <c r="P176" s="2"/>
      <c r="Q176" s="1"/>
      <c r="R176" s="2"/>
      <c r="S176" s="1"/>
      <c r="T176" s="2"/>
      <c r="U176" s="2"/>
      <c r="V176" s="2"/>
      <c r="W176" s="13"/>
      <c r="X176" s="10"/>
    </row>
    <row r="177" spans="1:24" ht="15.75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22"/>
      <c r="M177" s="38"/>
      <c r="N177" s="1"/>
      <c r="O177" s="1"/>
      <c r="P177" s="2"/>
      <c r="Q177" s="1"/>
      <c r="R177" s="12"/>
      <c r="S177" s="2"/>
      <c r="T177" s="2"/>
      <c r="U177" s="2"/>
      <c r="V177" s="2"/>
      <c r="W177" s="2"/>
      <c r="X177" s="2"/>
    </row>
    <row r="178" spans="1:24" ht="15.75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22"/>
      <c r="M178" s="38"/>
      <c r="N178" s="1"/>
      <c r="O178" s="1"/>
      <c r="P178" s="2"/>
      <c r="Q178" s="1"/>
      <c r="R178" s="2"/>
      <c r="S178" s="1"/>
      <c r="T178" s="1"/>
      <c r="U178" s="6"/>
      <c r="V178" s="1"/>
      <c r="W178" s="1"/>
      <c r="X178" s="1"/>
    </row>
    <row r="179" spans="1:24" ht="15.75" x14ac:dyDescent="0.25">
      <c r="A179" s="16"/>
      <c r="B179" s="16"/>
      <c r="C179" s="16"/>
      <c r="D179" s="16"/>
      <c r="E179" s="16"/>
      <c r="F179" s="16"/>
      <c r="G179" s="16"/>
      <c r="H179" s="16"/>
      <c r="I179" s="24"/>
      <c r="J179" s="16"/>
      <c r="K179" s="16"/>
      <c r="L179" s="22"/>
      <c r="M179" s="38"/>
      <c r="N179" s="1"/>
      <c r="O179" s="1"/>
      <c r="P179" s="2"/>
      <c r="Q179" s="1"/>
      <c r="R179" s="2"/>
      <c r="S179" s="1"/>
      <c r="T179" s="1"/>
      <c r="U179" s="1"/>
      <c r="V179" s="1"/>
      <c r="W179" s="1"/>
      <c r="X179" s="1"/>
    </row>
    <row r="180" spans="1:24" ht="15.75" x14ac:dyDescent="0.25">
      <c r="A180" s="16"/>
      <c r="B180" s="16"/>
      <c r="C180" s="16"/>
      <c r="D180" s="16"/>
      <c r="E180" s="16"/>
      <c r="F180" s="16"/>
      <c r="G180" s="16"/>
      <c r="H180" s="16"/>
      <c r="I180" s="24"/>
      <c r="J180" s="16"/>
      <c r="K180" s="16"/>
      <c r="L180" s="22"/>
      <c r="M180" s="38"/>
      <c r="N180" s="1"/>
      <c r="O180" s="1"/>
      <c r="P180" s="2"/>
      <c r="Q180" s="1"/>
      <c r="R180" s="2"/>
      <c r="S180" s="1"/>
      <c r="T180" s="1"/>
      <c r="U180" s="1"/>
      <c r="V180" s="1"/>
      <c r="W180" s="1"/>
      <c r="X180" s="1"/>
    </row>
    <row r="181" spans="1:24" ht="15.75" x14ac:dyDescent="0.25">
      <c r="A181" s="16"/>
      <c r="B181" s="16"/>
      <c r="C181" s="16"/>
      <c r="D181" s="16"/>
      <c r="E181" s="16"/>
      <c r="F181" s="16"/>
      <c r="G181" s="16"/>
      <c r="H181" s="16"/>
      <c r="I181" s="24"/>
      <c r="J181" s="16"/>
      <c r="K181" s="16"/>
      <c r="L181" s="22"/>
      <c r="M181" s="38"/>
      <c r="N181" s="1"/>
      <c r="O181" s="1"/>
      <c r="P181" s="2"/>
      <c r="Q181" s="1"/>
      <c r="R181" s="2"/>
      <c r="S181" s="1"/>
      <c r="T181" s="1"/>
      <c r="U181" s="1"/>
      <c r="V181" s="1"/>
      <c r="W181" s="1"/>
      <c r="X181" s="1"/>
    </row>
    <row r="182" spans="1:24" ht="15.75" x14ac:dyDescent="0.25">
      <c r="A182" s="16"/>
      <c r="B182" s="16"/>
      <c r="C182" s="16"/>
      <c r="D182" s="39"/>
      <c r="E182" s="16"/>
      <c r="F182" s="16"/>
      <c r="G182" s="16"/>
      <c r="H182" s="16"/>
      <c r="I182" s="24"/>
      <c r="J182" s="16"/>
      <c r="K182" s="16"/>
      <c r="L182" s="22"/>
      <c r="M182" s="38"/>
      <c r="N182" s="1"/>
      <c r="O182" s="1"/>
      <c r="P182" s="2"/>
      <c r="Q182" s="1"/>
      <c r="R182" s="2"/>
      <c r="S182" s="1"/>
      <c r="T182" s="1"/>
      <c r="U182" s="1"/>
      <c r="V182" s="1"/>
      <c r="W182" s="1"/>
      <c r="X182" s="1"/>
    </row>
    <row r="183" spans="1:24" ht="15.75" x14ac:dyDescent="0.25">
      <c r="A183" s="16"/>
      <c r="B183" s="16"/>
      <c r="C183" s="16"/>
      <c r="D183" s="39"/>
      <c r="E183" s="16"/>
      <c r="F183" s="16"/>
      <c r="G183" s="16"/>
      <c r="H183" s="16"/>
      <c r="I183" s="16"/>
      <c r="J183" s="16"/>
      <c r="K183" s="21"/>
      <c r="L183" s="22"/>
      <c r="M183" s="38"/>
      <c r="N183" s="1"/>
      <c r="O183" s="1"/>
      <c r="P183" s="2"/>
      <c r="Q183" s="1"/>
      <c r="R183" s="2"/>
      <c r="S183" s="1"/>
      <c r="T183" s="1"/>
      <c r="U183" s="1"/>
      <c r="V183" s="1"/>
      <c r="W183" s="1"/>
      <c r="X183" s="1"/>
    </row>
    <row r="184" spans="1:24" ht="15.75" x14ac:dyDescent="0.25">
      <c r="A184" s="16"/>
      <c r="B184" s="16"/>
      <c r="C184" s="16"/>
      <c r="D184" s="16"/>
      <c r="E184" s="16"/>
      <c r="F184" s="16"/>
      <c r="G184" s="16"/>
      <c r="H184" s="16"/>
      <c r="I184" s="35"/>
      <c r="J184" s="21"/>
      <c r="K184" s="21"/>
      <c r="L184" s="22"/>
      <c r="M184" s="38"/>
      <c r="N184" s="1"/>
      <c r="O184" s="1"/>
      <c r="P184" s="2"/>
      <c r="Q184" s="1"/>
      <c r="R184" s="2"/>
      <c r="S184" s="1"/>
      <c r="T184" s="1"/>
      <c r="U184" s="1"/>
      <c r="V184" s="1"/>
      <c r="W184" s="1"/>
      <c r="X184" s="1"/>
    </row>
    <row r="185" spans="1:24" ht="15.75" x14ac:dyDescent="0.25">
      <c r="A185" s="16"/>
      <c r="B185" s="16"/>
      <c r="C185" s="16"/>
      <c r="D185" s="23"/>
      <c r="E185" s="16"/>
      <c r="F185" s="16"/>
      <c r="G185" s="16"/>
      <c r="H185" s="21"/>
      <c r="I185" s="21"/>
      <c r="J185" s="21"/>
      <c r="K185" s="21"/>
      <c r="L185" s="18"/>
      <c r="M185" s="18"/>
      <c r="N185" s="1"/>
      <c r="O185" s="2"/>
      <c r="P185" s="2"/>
      <c r="Q185" s="2"/>
      <c r="R185" s="2"/>
      <c r="S185" s="1"/>
      <c r="T185" s="1"/>
      <c r="U185" s="1"/>
      <c r="V185" s="1"/>
      <c r="W185" s="1"/>
      <c r="X185" s="1"/>
    </row>
    <row r="186" spans="1:24" ht="15.75" x14ac:dyDescent="0.25">
      <c r="A186" s="16"/>
      <c r="B186" s="16"/>
      <c r="C186" s="16"/>
      <c r="D186" s="34"/>
      <c r="E186" s="16"/>
      <c r="F186" s="18"/>
      <c r="G186" s="40"/>
      <c r="H186" s="16"/>
      <c r="I186" s="41"/>
      <c r="J186" s="39"/>
      <c r="K186" s="16"/>
      <c r="L186" s="18"/>
      <c r="M186" s="40"/>
      <c r="N186" s="6"/>
      <c r="O186" s="1"/>
      <c r="P186" s="2"/>
      <c r="Q186" s="2"/>
      <c r="R186" s="2"/>
      <c r="S186" s="1"/>
      <c r="T186" s="1"/>
      <c r="U186" s="1"/>
      <c r="V186" s="1"/>
      <c r="W186" s="1"/>
      <c r="X186" s="1"/>
    </row>
    <row r="187" spans="1:24" ht="15.75" x14ac:dyDescent="0.25">
      <c r="A187" s="16"/>
      <c r="B187" s="16"/>
      <c r="C187" s="16"/>
      <c r="D187" s="34"/>
      <c r="E187" s="16"/>
      <c r="F187" s="16"/>
      <c r="G187" s="38"/>
      <c r="H187" s="16"/>
      <c r="I187" s="41"/>
      <c r="J187" s="22"/>
      <c r="K187" s="22"/>
      <c r="L187" s="27"/>
      <c r="M187" s="40"/>
      <c r="N187" s="10"/>
      <c r="O187" s="1"/>
      <c r="P187" s="2"/>
      <c r="Q187" s="2"/>
      <c r="R187" s="2"/>
      <c r="S187" s="1"/>
      <c r="T187" s="1"/>
      <c r="U187" s="1"/>
      <c r="V187" s="1"/>
      <c r="W187" s="1"/>
      <c r="X187" s="1"/>
    </row>
    <row r="188" spans="1:24" ht="15.75" x14ac:dyDescent="0.25">
      <c r="A188" s="16"/>
      <c r="B188" s="16"/>
      <c r="C188" s="16"/>
      <c r="D188" s="34"/>
      <c r="E188" s="16"/>
      <c r="F188" s="16"/>
      <c r="G188" s="38"/>
      <c r="H188" s="16"/>
      <c r="I188" s="41"/>
      <c r="J188" s="22"/>
      <c r="K188" s="22"/>
      <c r="L188" s="18"/>
      <c r="M188" s="40"/>
      <c r="N188" s="6"/>
      <c r="O188" s="1"/>
      <c r="P188" s="1"/>
      <c r="Q188" s="2"/>
      <c r="R188" s="2"/>
      <c r="S188" s="1"/>
      <c r="T188" s="1"/>
      <c r="U188" s="1"/>
      <c r="V188" s="1"/>
      <c r="W188" s="1"/>
      <c r="X188" s="1"/>
    </row>
    <row r="189" spans="1:24" ht="15.75" x14ac:dyDescent="0.25">
      <c r="A189" s="16"/>
      <c r="B189" s="16"/>
      <c r="C189" s="16"/>
      <c r="D189" s="16"/>
      <c r="E189" s="16"/>
      <c r="F189" s="16"/>
      <c r="G189" s="38"/>
      <c r="H189" s="16"/>
      <c r="I189" s="41"/>
      <c r="J189" s="22"/>
      <c r="K189" s="22"/>
      <c r="L189" s="18"/>
      <c r="M189" s="40"/>
      <c r="N189" s="6"/>
      <c r="O189" s="8"/>
      <c r="P189" s="8"/>
      <c r="Q189" s="2"/>
      <c r="R189" s="2"/>
      <c r="S189" s="1"/>
      <c r="T189" s="1"/>
      <c r="U189" s="1"/>
      <c r="V189" s="1"/>
      <c r="W189" s="1"/>
      <c r="X189" s="1"/>
    </row>
    <row r="190" spans="1:24" ht="15.75" x14ac:dyDescent="0.25">
      <c r="A190" s="16"/>
      <c r="B190" s="16"/>
      <c r="C190" s="16"/>
      <c r="D190" s="41"/>
      <c r="E190" s="16"/>
      <c r="F190" s="16"/>
      <c r="G190" s="38"/>
      <c r="H190" s="16"/>
      <c r="I190" s="41"/>
      <c r="J190" s="22"/>
      <c r="K190" s="22"/>
      <c r="L190" s="22"/>
      <c r="M190" s="40"/>
      <c r="N190" s="6"/>
      <c r="O190" s="2"/>
      <c r="P190" s="2"/>
      <c r="Q190" s="2"/>
      <c r="R190" s="2"/>
      <c r="S190" s="1"/>
      <c r="T190" s="1"/>
      <c r="U190" s="1"/>
      <c r="V190" s="1"/>
      <c r="W190" s="1"/>
      <c r="X190" s="1"/>
    </row>
    <row r="191" spans="1:24" ht="15.75" x14ac:dyDescent="0.25">
      <c r="A191" s="21"/>
      <c r="B191" s="21"/>
      <c r="C191" s="34"/>
      <c r="D191" s="22"/>
      <c r="E191" s="16"/>
      <c r="F191" s="16"/>
      <c r="G191" s="38"/>
      <c r="H191" s="16"/>
      <c r="I191" s="41"/>
      <c r="J191" s="22"/>
      <c r="K191" s="22"/>
      <c r="L191" s="16"/>
      <c r="M191" s="41"/>
      <c r="N191" s="11"/>
      <c r="O191" s="1"/>
      <c r="P191" s="2"/>
      <c r="Q191" s="2"/>
      <c r="R191" s="2"/>
      <c r="S191" s="1"/>
      <c r="T191" s="1"/>
      <c r="U191" s="1"/>
      <c r="V191" s="1"/>
      <c r="W191" s="1"/>
      <c r="X191" s="1"/>
    </row>
    <row r="192" spans="1:24" ht="15.75" x14ac:dyDescent="0.25">
      <c r="A192" s="21"/>
      <c r="B192" s="21"/>
      <c r="C192" s="34"/>
      <c r="D192" s="22"/>
      <c r="E192" s="16"/>
      <c r="F192" s="16"/>
      <c r="G192" s="38"/>
      <c r="H192" s="16"/>
      <c r="I192" s="41"/>
      <c r="J192" s="22"/>
      <c r="K192" s="22"/>
      <c r="L192" s="16"/>
      <c r="M192" s="18"/>
      <c r="N192" s="13"/>
      <c r="O192" s="1"/>
      <c r="P192" s="5"/>
      <c r="Q192" s="2"/>
      <c r="R192" s="2"/>
      <c r="S192" s="1"/>
      <c r="T192" s="1"/>
      <c r="U192" s="1"/>
      <c r="V192" s="1"/>
      <c r="W192" s="1"/>
      <c r="X192" s="1"/>
    </row>
    <row r="193" spans="1:24" ht="15.75" x14ac:dyDescent="0.25">
      <c r="A193" s="21"/>
      <c r="B193" s="21"/>
      <c r="C193" s="34"/>
      <c r="D193" s="22"/>
      <c r="E193" s="16"/>
      <c r="F193" s="16"/>
      <c r="G193" s="38"/>
      <c r="H193" s="16"/>
      <c r="I193" s="41"/>
      <c r="J193" s="22"/>
      <c r="K193" s="22"/>
      <c r="L193" s="16"/>
      <c r="M193" s="18"/>
      <c r="N193" s="10"/>
      <c r="O193" s="1"/>
      <c r="P193" s="2"/>
      <c r="Q193" s="2"/>
      <c r="R193" s="2"/>
      <c r="S193" s="1"/>
      <c r="T193" s="1"/>
      <c r="U193" s="1"/>
      <c r="V193" s="1"/>
      <c r="W193" s="1"/>
      <c r="X193" s="1"/>
    </row>
    <row r="194" spans="1:24" ht="15.75" x14ac:dyDescent="0.25">
      <c r="A194" s="21"/>
      <c r="B194" s="21"/>
      <c r="C194" s="34"/>
      <c r="D194" s="22"/>
      <c r="E194" s="16"/>
      <c r="F194" s="16"/>
      <c r="G194" s="38"/>
      <c r="H194" s="16"/>
      <c r="I194" s="41"/>
      <c r="J194" s="22"/>
      <c r="K194" s="22"/>
      <c r="L194" s="16"/>
      <c r="M194" s="16"/>
      <c r="N194" s="1"/>
      <c r="O194" s="1"/>
      <c r="P194" s="2"/>
      <c r="Q194" s="2"/>
      <c r="R194" s="2"/>
      <c r="S194" s="1"/>
      <c r="T194" s="1"/>
      <c r="U194" s="1"/>
      <c r="V194" s="1"/>
      <c r="W194" s="1"/>
      <c r="X194" s="1"/>
    </row>
    <row r="195" spans="1:24" ht="15.75" x14ac:dyDescent="0.25">
      <c r="A195" s="21"/>
      <c r="B195" s="21"/>
      <c r="C195" s="34"/>
      <c r="D195" s="22"/>
      <c r="E195" s="16"/>
      <c r="F195" s="16"/>
      <c r="G195" s="38"/>
      <c r="H195" s="16"/>
      <c r="I195" s="41"/>
      <c r="J195" s="22"/>
      <c r="K195" s="22"/>
      <c r="L195" s="16"/>
      <c r="M195" s="16"/>
      <c r="N195" s="1"/>
      <c r="O195" s="1"/>
      <c r="P195" s="2"/>
      <c r="Q195" s="2"/>
      <c r="R195" s="2"/>
      <c r="S195" s="1"/>
      <c r="T195" s="1"/>
      <c r="U195" s="1"/>
      <c r="V195" s="1"/>
      <c r="W195" s="1"/>
      <c r="X195" s="1"/>
    </row>
    <row r="196" spans="1:24" ht="15.75" x14ac:dyDescent="0.25">
      <c r="A196" s="21"/>
      <c r="B196" s="16"/>
      <c r="C196" s="34"/>
      <c r="D196" s="22"/>
      <c r="E196" s="16"/>
      <c r="F196" s="16"/>
      <c r="G196" s="38"/>
      <c r="H196" s="16"/>
      <c r="I196" s="41"/>
      <c r="J196" s="22"/>
      <c r="K196" s="22"/>
      <c r="L196" s="16"/>
      <c r="M196" s="16"/>
      <c r="N196" s="1"/>
      <c r="O196" s="1"/>
      <c r="P196" s="2"/>
      <c r="Q196" s="2"/>
      <c r="R196" s="2"/>
      <c r="S196" s="1"/>
      <c r="T196" s="1"/>
      <c r="U196" s="1"/>
      <c r="V196" s="1"/>
      <c r="W196" s="1"/>
      <c r="X196" s="1"/>
    </row>
    <row r="197" spans="1:24" ht="15.75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9"/>
      <c r="M197" s="1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x14ac:dyDescent="0.25">
      <c r="A198" s="16"/>
      <c r="B198" s="16"/>
      <c r="C198" s="16"/>
      <c r="D198" s="16"/>
      <c r="E198" s="16"/>
      <c r="F198" s="41"/>
      <c r="G198" s="41"/>
      <c r="H198" s="16"/>
      <c r="I198" s="16"/>
      <c r="J198" s="16"/>
      <c r="K198" s="16"/>
      <c r="L198" s="19"/>
      <c r="M198" s="19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27"/>
      <c r="K199" s="27"/>
      <c r="L199" s="19"/>
      <c r="M199" s="19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x14ac:dyDescent="0.25">
      <c r="A200" s="16"/>
      <c r="B200" s="16"/>
      <c r="C200" s="20"/>
      <c r="D200" s="16"/>
      <c r="E200" s="16"/>
      <c r="F200" s="16"/>
      <c r="G200" s="16"/>
      <c r="H200" s="16"/>
      <c r="I200" s="16"/>
      <c r="J200" s="16"/>
      <c r="K200" s="16"/>
      <c r="L200" s="19"/>
      <c r="M200" s="19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x14ac:dyDescent="0.25">
      <c r="A201" s="41"/>
      <c r="B201" s="41"/>
      <c r="C201" s="16"/>
      <c r="D201" s="16"/>
      <c r="E201" s="16"/>
      <c r="F201" s="41"/>
      <c r="G201" s="41"/>
      <c r="H201" s="41"/>
      <c r="I201" s="41"/>
      <c r="J201" s="16"/>
      <c r="K201" s="16"/>
      <c r="L201" s="19"/>
      <c r="M201" s="19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x14ac:dyDescent="0.25">
      <c r="A202" s="41"/>
      <c r="B202" s="41"/>
      <c r="C202" s="16"/>
      <c r="D202" s="38"/>
      <c r="E202" s="16"/>
      <c r="F202" s="16"/>
      <c r="G202" s="16"/>
      <c r="H202" s="22"/>
      <c r="I202" s="22"/>
      <c r="J202" s="22"/>
      <c r="K202" s="22"/>
      <c r="L202" s="19"/>
      <c r="M202" s="19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x14ac:dyDescent="0.25">
      <c r="A203" s="41"/>
      <c r="B203" s="41"/>
      <c r="C203" s="16"/>
      <c r="D203" s="16"/>
      <c r="E203" s="16"/>
      <c r="F203" s="38"/>
      <c r="G203" s="38"/>
      <c r="H203" s="16"/>
      <c r="I203" s="16"/>
      <c r="J203" s="16"/>
      <c r="K203" s="16"/>
      <c r="L203" s="19"/>
      <c r="M203" s="1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x14ac:dyDescent="0.25">
      <c r="A204" s="41"/>
      <c r="B204" s="41"/>
      <c r="C204" s="16"/>
      <c r="D204" s="16"/>
      <c r="E204" s="16"/>
      <c r="F204" s="38"/>
      <c r="G204" s="38"/>
      <c r="H204" s="16"/>
      <c r="I204" s="16"/>
      <c r="J204" s="16"/>
      <c r="K204" s="16"/>
      <c r="L204" s="19"/>
      <c r="M204" s="1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x14ac:dyDescent="0.25">
      <c r="A205" s="41"/>
      <c r="B205" s="41"/>
      <c r="C205" s="38"/>
      <c r="D205" s="16"/>
      <c r="E205" s="16"/>
      <c r="F205" s="38"/>
      <c r="G205" s="38"/>
      <c r="H205" s="16"/>
      <c r="I205" s="16"/>
      <c r="J205" s="16"/>
      <c r="K205" s="16"/>
      <c r="L205" s="19"/>
      <c r="M205" s="1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x14ac:dyDescent="0.25">
      <c r="A206" s="41"/>
      <c r="B206" s="41"/>
      <c r="C206" s="38"/>
      <c r="D206" s="16"/>
      <c r="E206" s="16"/>
      <c r="F206" s="38"/>
      <c r="G206" s="38"/>
      <c r="H206" s="16"/>
      <c r="I206" s="16"/>
      <c r="J206" s="16"/>
      <c r="K206" s="16"/>
      <c r="L206" s="19"/>
      <c r="M206" s="1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x14ac:dyDescent="0.25">
      <c r="A207" s="41"/>
      <c r="B207" s="41"/>
      <c r="C207" s="38"/>
      <c r="D207" s="16"/>
      <c r="E207" s="16"/>
      <c r="F207" s="38"/>
      <c r="G207" s="38"/>
      <c r="H207" s="16"/>
      <c r="I207" s="16"/>
      <c r="J207" s="16"/>
      <c r="K207" s="16"/>
      <c r="L207" s="19"/>
      <c r="M207" s="1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x14ac:dyDescent="0.25">
      <c r="A208" s="16"/>
      <c r="B208" s="16"/>
      <c r="C208" s="16"/>
      <c r="D208" s="16"/>
      <c r="E208" s="16"/>
      <c r="F208" s="38"/>
      <c r="G208" s="38"/>
      <c r="H208" s="16"/>
      <c r="I208" s="16"/>
      <c r="J208" s="16"/>
      <c r="K208" s="16"/>
      <c r="L208" s="19"/>
      <c r="M208" s="1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</row>
    <row r="256" spans="1:24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</row>
    <row r="257" spans="1:1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</row>
    <row r="258" spans="1:1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</row>
    <row r="259" spans="1:1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</row>
    <row r="260" spans="1:1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</row>
    <row r="261" spans="1:1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</row>
    <row r="262" spans="1:1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</row>
    <row r="263" spans="1:1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</row>
    <row r="264" spans="1:1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</row>
    <row r="265" spans="1:1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</row>
    <row r="266" spans="1:1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</row>
  </sheetData>
  <mergeCells count="53">
    <mergeCell ref="A6:C6"/>
    <mergeCell ref="G1:K1"/>
    <mergeCell ref="B1:E1"/>
    <mergeCell ref="A8:B8"/>
    <mergeCell ref="A4:F4"/>
    <mergeCell ref="E5:F5"/>
    <mergeCell ref="A3:F3"/>
    <mergeCell ref="A12:B12"/>
    <mergeCell ref="A13:B13"/>
    <mergeCell ref="A9:B9"/>
    <mergeCell ref="A10:B10"/>
    <mergeCell ref="A11:B11"/>
    <mergeCell ref="A14:B14"/>
    <mergeCell ref="A18:C18"/>
    <mergeCell ref="A19:C19"/>
    <mergeCell ref="A21:F21"/>
    <mergeCell ref="A25:B25"/>
    <mergeCell ref="A26:B26"/>
    <mergeCell ref="A27:B27"/>
    <mergeCell ref="A28:B28"/>
    <mergeCell ref="A29:B29"/>
    <mergeCell ref="A30:B30"/>
    <mergeCell ref="A44:C44"/>
    <mergeCell ref="A38:B38"/>
    <mergeCell ref="A39:B39"/>
    <mergeCell ref="A54:C54"/>
    <mergeCell ref="A40:B40"/>
    <mergeCell ref="A41:B41"/>
    <mergeCell ref="A42:B42"/>
    <mergeCell ref="C28:C42"/>
    <mergeCell ref="A32:B32"/>
    <mergeCell ref="A33:B33"/>
    <mergeCell ref="A34:B34"/>
    <mergeCell ref="A35:B35"/>
    <mergeCell ref="A36:B36"/>
    <mergeCell ref="A37:B37"/>
    <mergeCell ref="A31:B31"/>
    <mergeCell ref="A55:C55"/>
    <mergeCell ref="A43:C43"/>
    <mergeCell ref="A59:F59"/>
    <mergeCell ref="A61:F61"/>
    <mergeCell ref="F33:F36"/>
    <mergeCell ref="A56:C56"/>
    <mergeCell ref="A57:C57"/>
    <mergeCell ref="A45:C45"/>
    <mergeCell ref="A46:C46"/>
    <mergeCell ref="A47:C47"/>
    <mergeCell ref="A48:C48"/>
    <mergeCell ref="A49:C49"/>
    <mergeCell ref="A51:C51"/>
    <mergeCell ref="A52:C52"/>
    <mergeCell ref="A53:C53"/>
    <mergeCell ref="A50:C50"/>
  </mergeCells>
  <phoneticPr fontId="0" type="noConversion"/>
  <pageMargins left="0.5" right="0.5" top="0.5" bottom="0.5" header="0.5" footer="0.5"/>
  <pageSetup scale="5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B14" sqref="B14"/>
    </sheetView>
  </sheetViews>
  <sheetFormatPr defaultRowHeight="15" x14ac:dyDescent="0.25"/>
  <cols>
    <col min="1" max="1" width="20.5703125" style="26" customWidth="1"/>
    <col min="2" max="2" width="14.5703125" style="59" customWidth="1"/>
    <col min="3" max="3" width="10.28515625" style="26" customWidth="1"/>
    <col min="4" max="4" width="13.5703125" style="26" customWidth="1"/>
    <col min="5" max="5" width="10.28515625" style="26" customWidth="1"/>
    <col min="6" max="6" width="13.5703125" style="26" customWidth="1"/>
    <col min="7" max="7" width="10.28515625" style="26" customWidth="1"/>
    <col min="8" max="8" width="13.5703125" style="26" customWidth="1"/>
    <col min="9" max="9" width="10.28515625" style="26" customWidth="1"/>
    <col min="10" max="10" width="13.5703125" style="26" customWidth="1"/>
    <col min="11" max="11" width="10.28515625" style="26" customWidth="1"/>
    <col min="12" max="12" width="13.5703125" style="26" customWidth="1"/>
    <col min="13" max="13" width="15.42578125" style="26" customWidth="1"/>
    <col min="14" max="14" width="12.85546875" style="26" customWidth="1"/>
  </cols>
  <sheetData>
    <row r="1" spans="1:13" x14ac:dyDescent="0.25">
      <c r="C1" s="89" t="s">
        <v>72</v>
      </c>
      <c r="D1" s="89"/>
      <c r="E1" s="89" t="s">
        <v>14</v>
      </c>
      <c r="F1" s="89"/>
      <c r="G1" s="89" t="s">
        <v>69</v>
      </c>
      <c r="H1" s="89"/>
      <c r="I1" s="89" t="s">
        <v>73</v>
      </c>
      <c r="J1" s="89"/>
      <c r="K1" s="89" t="s">
        <v>84</v>
      </c>
      <c r="L1" s="89"/>
      <c r="M1" s="88" t="s">
        <v>76</v>
      </c>
    </row>
    <row r="2" spans="1:13" ht="30.75" customHeight="1" x14ac:dyDescent="0.25">
      <c r="A2" s="64" t="s">
        <v>63</v>
      </c>
      <c r="B2" s="64" t="s">
        <v>75</v>
      </c>
      <c r="C2" s="64" t="s">
        <v>70</v>
      </c>
      <c r="D2" s="64" t="s">
        <v>71</v>
      </c>
      <c r="E2" s="64" t="s">
        <v>70</v>
      </c>
      <c r="F2" s="64" t="s">
        <v>71</v>
      </c>
      <c r="G2" s="64" t="s">
        <v>70</v>
      </c>
      <c r="H2" s="64" t="s">
        <v>71</v>
      </c>
      <c r="I2" s="64" t="s">
        <v>70</v>
      </c>
      <c r="J2" s="64" t="s">
        <v>71</v>
      </c>
      <c r="K2" s="64" t="s">
        <v>70</v>
      </c>
      <c r="L2" s="64" t="s">
        <v>71</v>
      </c>
      <c r="M2" s="88"/>
    </row>
    <row r="3" spans="1:13" x14ac:dyDescent="0.25">
      <c r="A3" s="97" t="s">
        <v>74</v>
      </c>
      <c r="B3" s="96"/>
      <c r="C3" s="65">
        <f>B3*0.3</f>
        <v>0</v>
      </c>
      <c r="D3" s="98">
        <v>600</v>
      </c>
      <c r="E3" s="65">
        <f>B3*0.18</f>
        <v>0</v>
      </c>
      <c r="F3" s="98">
        <v>475</v>
      </c>
      <c r="G3" s="65">
        <f>B3*0.12</f>
        <v>0</v>
      </c>
      <c r="H3" s="98">
        <v>380</v>
      </c>
      <c r="I3" s="65">
        <f>B3*0.3</f>
        <v>0</v>
      </c>
      <c r="J3" s="98">
        <v>550</v>
      </c>
      <c r="K3" s="65">
        <f>B3*0.1</f>
        <v>0</v>
      </c>
      <c r="L3" s="98">
        <v>850</v>
      </c>
      <c r="M3" s="66" t="e">
        <f>((C3*D3)+(E3*F3)+(G3*H3)+(I3*J3)+(K3*L3))/B3</f>
        <v>#DIV/0!</v>
      </c>
    </row>
    <row r="4" spans="1:13" x14ac:dyDescent="0.25">
      <c r="A4" s="97" t="s">
        <v>80</v>
      </c>
      <c r="B4" s="96"/>
      <c r="C4" s="65">
        <f t="shared" ref="C4:C6" si="0">B4*0.3</f>
        <v>0</v>
      </c>
      <c r="D4" s="98">
        <v>700</v>
      </c>
      <c r="E4" s="65">
        <f t="shared" ref="E4:E6" si="1">B4*0.18</f>
        <v>0</v>
      </c>
      <c r="F4" s="98">
        <v>586</v>
      </c>
      <c r="G4" s="65">
        <f t="shared" ref="G4:G6" si="2">B4*0.12</f>
        <v>0</v>
      </c>
      <c r="H4" s="98">
        <v>380</v>
      </c>
      <c r="I4" s="65">
        <f t="shared" ref="I4:I6" si="3">B4*0.3</f>
        <v>0</v>
      </c>
      <c r="J4" s="98">
        <v>615</v>
      </c>
      <c r="K4" s="65">
        <f t="shared" ref="K4:K6" si="4">B4*0.1</f>
        <v>0</v>
      </c>
      <c r="L4" s="98">
        <v>975</v>
      </c>
      <c r="M4" s="66" t="e">
        <f>((C4*D4)+(E4*F4)+(G4*H4)+(I4*J4)+(K4*L4))/B4</f>
        <v>#DIV/0!</v>
      </c>
    </row>
    <row r="5" spans="1:13" x14ac:dyDescent="0.25">
      <c r="A5" s="97" t="s">
        <v>81</v>
      </c>
      <c r="B5" s="96"/>
      <c r="C5" s="65">
        <f t="shared" si="0"/>
        <v>0</v>
      </c>
      <c r="D5" s="98">
        <v>900</v>
      </c>
      <c r="E5" s="65">
        <f t="shared" si="1"/>
        <v>0</v>
      </c>
      <c r="F5" s="98">
        <v>700</v>
      </c>
      <c r="G5" s="65">
        <f t="shared" si="2"/>
        <v>0</v>
      </c>
      <c r="H5" s="98">
        <v>575</v>
      </c>
      <c r="I5" s="65">
        <f t="shared" si="3"/>
        <v>0</v>
      </c>
      <c r="J5" s="98">
        <v>725</v>
      </c>
      <c r="K5" s="65">
        <f t="shared" si="4"/>
        <v>0</v>
      </c>
      <c r="L5" s="98">
        <v>1050</v>
      </c>
      <c r="M5" s="66" t="e">
        <f t="shared" ref="M5:M6" si="5">((C5*D5)+(E5*F5)+(G5*H5)+(I5*J5)+(K5*L5))/B5</f>
        <v>#DIV/0!</v>
      </c>
    </row>
    <row r="6" spans="1:13" x14ac:dyDescent="0.25">
      <c r="A6" s="97" t="s">
        <v>82</v>
      </c>
      <c r="B6" s="96"/>
      <c r="C6" s="65">
        <f t="shared" si="0"/>
        <v>0</v>
      </c>
      <c r="D6" s="98">
        <v>650</v>
      </c>
      <c r="E6" s="65">
        <f t="shared" si="1"/>
        <v>0</v>
      </c>
      <c r="F6" s="98">
        <v>500</v>
      </c>
      <c r="G6" s="65">
        <f t="shared" si="2"/>
        <v>0</v>
      </c>
      <c r="H6" s="98">
        <v>380</v>
      </c>
      <c r="I6" s="65">
        <f t="shared" si="3"/>
        <v>0</v>
      </c>
      <c r="J6" s="98">
        <v>600</v>
      </c>
      <c r="K6" s="65">
        <f t="shared" si="4"/>
        <v>0</v>
      </c>
      <c r="L6" s="98">
        <v>850</v>
      </c>
      <c r="M6" s="66" t="e">
        <f t="shared" si="5"/>
        <v>#DIV/0!</v>
      </c>
    </row>
    <row r="8" spans="1:13" x14ac:dyDescent="0.25">
      <c r="A8" s="26" t="s">
        <v>77</v>
      </c>
      <c r="B8" s="59">
        <f>SUM(B2:B6)</f>
        <v>0</v>
      </c>
    </row>
    <row r="9" spans="1:13" x14ac:dyDescent="0.25">
      <c r="A9" s="26" t="s">
        <v>78</v>
      </c>
      <c r="B9" s="59" t="e">
        <f>(B3*M3)+(B4*M4)+(B5*M5)+(B6*M6)</f>
        <v>#DIV/0!</v>
      </c>
    </row>
    <row r="10" spans="1:13" x14ac:dyDescent="0.25">
      <c r="A10" s="26" t="s">
        <v>79</v>
      </c>
      <c r="B10" s="67" t="e">
        <f>B9/B8</f>
        <v>#DIV/0!</v>
      </c>
      <c r="C10" s="26" t="s">
        <v>83</v>
      </c>
    </row>
  </sheetData>
  <mergeCells count="6">
    <mergeCell ref="M1:M2"/>
    <mergeCell ref="C1:D1"/>
    <mergeCell ref="E1:F1"/>
    <mergeCell ref="G1:H1"/>
    <mergeCell ref="I1:J1"/>
    <mergeCell ref="K1:L1"/>
  </mergeCells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PROFORMA</vt:lpstr>
      <vt:lpstr>Reimbursement Calc</vt:lpstr>
      <vt:lpstr>PROFORMA!Print_Area</vt:lpstr>
      <vt:lpstr>YEAR1PPD</vt:lpstr>
      <vt:lpstr>YEAR2PPD</vt:lpstr>
      <vt:lpstr>YEAR3PPD</vt:lpstr>
      <vt:lpstr>YEAR4PPD</vt:lpstr>
      <vt:lpstr>YEAR5PPD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and Mary</cp:lastModifiedBy>
  <cp:lastPrinted>2011-03-06T16:53:13Z</cp:lastPrinted>
  <dcterms:created xsi:type="dcterms:W3CDTF">2001-11-15T16:02:21Z</dcterms:created>
  <dcterms:modified xsi:type="dcterms:W3CDTF">2012-02-26T23:06:54Z</dcterms:modified>
</cp:coreProperties>
</file>