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1670" windowHeight="4575"/>
  </bookViews>
  <sheets>
    <sheet name="Sheet1" sheetId="1" r:id="rId1"/>
    <sheet name="Re-drafted Budget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1" i="1" l="1"/>
  <c r="J17" i="1"/>
  <c r="J16" i="1"/>
  <c r="J14" i="1"/>
  <c r="E7" i="2"/>
  <c r="E8" i="2"/>
  <c r="E9" i="2"/>
  <c r="E10" i="2"/>
  <c r="E11" i="2"/>
  <c r="E12" i="2"/>
  <c r="E13" i="2"/>
  <c r="E14" i="2"/>
  <c r="E6" i="2"/>
  <c r="C20" i="2"/>
  <c r="C22" i="2" s="1"/>
  <c r="E3" i="2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10" i="1"/>
  <c r="I6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6" i="1"/>
  <c r="G10" i="1"/>
  <c r="G7" i="1"/>
  <c r="E20" i="2" l="1"/>
  <c r="E22" i="2" s="1"/>
  <c r="E7" i="1"/>
  <c r="E24" i="1" l="1"/>
  <c r="E26" i="1" s="1"/>
  <c r="C24" i="1"/>
  <c r="C26" i="1" s="1"/>
</calcChain>
</file>

<file path=xl/sharedStrings.xml><?xml version="1.0" encoding="utf-8"?>
<sst xmlns="http://schemas.openxmlformats.org/spreadsheetml/2006/main" count="56" uniqueCount="34">
  <si>
    <t xml:space="preserve">Performance Report Analysis </t>
  </si>
  <si>
    <t>Budget</t>
  </si>
  <si>
    <t>Actual</t>
  </si>
  <si>
    <t xml:space="preserve">Revenues </t>
  </si>
  <si>
    <t xml:space="preserve">   Nursing Labor Expenses</t>
  </si>
  <si>
    <t xml:space="preserve">   Admin Labor Expenses</t>
  </si>
  <si>
    <t xml:space="preserve">   Employee Benefits  - Nursing</t>
  </si>
  <si>
    <t xml:space="preserve">   Employee Benefits - Admin</t>
  </si>
  <si>
    <t xml:space="preserve">   Medical Supplies</t>
  </si>
  <si>
    <t xml:space="preserve">   Medical Fees</t>
  </si>
  <si>
    <t xml:space="preserve">   Utilities</t>
  </si>
  <si>
    <t xml:space="preserve">   Bad Debt Expense</t>
  </si>
  <si>
    <t xml:space="preserve">   Purchased Services</t>
  </si>
  <si>
    <t xml:space="preserve">   Pension Expenses</t>
  </si>
  <si>
    <t xml:space="preserve">   Leases and Rentals</t>
  </si>
  <si>
    <t xml:space="preserve">   Insurance</t>
  </si>
  <si>
    <t xml:space="preserve">   Interest Expense</t>
  </si>
  <si>
    <t xml:space="preserve">   Depreciation &amp; Amortization</t>
  </si>
  <si>
    <t>Operating income (loss)</t>
  </si>
  <si>
    <t xml:space="preserve">Healthcare Facility </t>
  </si>
  <si>
    <t xml:space="preserve">Number of Patients </t>
  </si>
  <si>
    <t xml:space="preserve">Variable &amp; Fixed Expenses </t>
  </si>
  <si>
    <t>Total Expenses</t>
  </si>
  <si>
    <t>*****Assignment 2 Data Points****</t>
  </si>
  <si>
    <t>Fall 2018</t>
  </si>
  <si>
    <t>Per Unit Cost</t>
  </si>
  <si>
    <t>Contribution Margin</t>
  </si>
  <si>
    <t>Variances</t>
  </si>
  <si>
    <t>Variable ratio</t>
  </si>
  <si>
    <t>Breakeven</t>
  </si>
  <si>
    <t>Revenue Dollar</t>
  </si>
  <si>
    <t>Patients</t>
  </si>
  <si>
    <t>Profit of 100,000</t>
  </si>
  <si>
    <t>Number of Patients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</si>
</sst>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17" fontId="0" fillId="0" borderId="0" xfId="0" quotePrefix="1" applyNumberFormat="1"/>
    <xf numFmtId="0" fontId="3" fillId="0" borderId="0" xfId="0" applyFont="1" applyAlignment="1">
      <alignment horizontal="center"/>
    </xf>
    <xf numFmtId="164" fontId="0" fillId="0" borderId="0" xfId="1" applyNumberFormat="1" applyFont="1"/>
    <xf numFmtId="0" fontId="0" fillId="0" borderId="0" xfId="0" applyAlignment="1">
      <alignment horizontal="center"/>
    </xf>
    <xf numFmtId="165" fontId="0" fillId="0" borderId="0" xfId="2" applyNumberFormat="1" applyFont="1"/>
    <xf numFmtId="165" fontId="0" fillId="0" borderId="0" xfId="0" applyNumberFormat="1"/>
    <xf numFmtId="164" fontId="0" fillId="0" borderId="0" xfId="0" applyNumberFormat="1" applyAlignment="1">
      <alignment horizontal="center"/>
    </xf>
    <xf numFmtId="164" fontId="0" fillId="0" borderId="0" xfId="1" applyNumberFormat="1" applyFont="1" applyBorder="1"/>
    <xf numFmtId="164" fontId="1" fillId="0" borderId="0" xfId="1" applyNumberFormat="1" applyFont="1" applyBorder="1"/>
    <xf numFmtId="165" fontId="0" fillId="0" borderId="0" xfId="0" applyNumberFormat="1" applyBorder="1"/>
    <xf numFmtId="164" fontId="0" fillId="0" borderId="1" xfId="1" applyNumberFormat="1" applyFont="1" applyBorder="1"/>
    <xf numFmtId="165" fontId="0" fillId="0" borderId="2" xfId="0" applyNumberFormat="1" applyBorder="1"/>
    <xf numFmtId="0" fontId="3" fillId="0" borderId="0" xfId="0" applyFont="1"/>
    <xf numFmtId="0" fontId="4" fillId="0" borderId="0" xfId="0" applyFont="1"/>
    <xf numFmtId="0" fontId="2" fillId="0" borderId="0" xfId="0" applyFont="1" applyBorder="1"/>
    <xf numFmtId="0" fontId="2" fillId="0" borderId="0" xfId="0" applyFont="1"/>
    <xf numFmtId="0" fontId="5" fillId="0" borderId="0" xfId="0" applyFont="1"/>
    <xf numFmtId="0" fontId="0" fillId="0" borderId="2" xfId="0" applyBorder="1"/>
    <xf numFmtId="165" fontId="0" fillId="0" borderId="3" xfId="0" applyNumberFormat="1" applyBorder="1"/>
    <xf numFmtId="0" fontId="0" fillId="0" borderId="0" xfId="0" applyBorder="1"/>
    <xf numFmtId="17" fontId="6" fillId="0" borderId="0" xfId="0" quotePrefix="1" applyNumberFormat="1" applyFont="1"/>
    <xf numFmtId="0" fontId="7" fillId="0" borderId="0" xfId="0" applyFont="1"/>
    <xf numFmtId="0" fontId="8" fillId="0" borderId="0" xfId="0" applyFont="1"/>
    <xf numFmtId="0" fontId="0" fillId="0" borderId="0" xfId="0" applyNumberFormat="1"/>
    <xf numFmtId="0" fontId="0" fillId="2" borderId="0" xfId="0" applyFill="1"/>
    <xf numFmtId="3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4" workbookViewId="0">
      <selection activeCell="I16" sqref="I16"/>
    </sheetView>
  </sheetViews>
  <sheetFormatPr defaultRowHeight="15" x14ac:dyDescent="0.25"/>
  <cols>
    <col min="2" max="2" width="24.7109375" customWidth="1"/>
    <col min="3" max="3" width="15.28515625" customWidth="1"/>
    <col min="5" max="5" width="13.28515625" customWidth="1"/>
    <col min="6" max="6" width="2.140625" customWidth="1"/>
    <col min="7" max="7" width="13.140625" customWidth="1"/>
    <col min="9" max="9" width="18.140625" customWidth="1"/>
    <col min="10" max="10" width="11.5703125" bestFit="1" customWidth="1"/>
  </cols>
  <sheetData>
    <row r="1" spans="1:10" x14ac:dyDescent="0.25">
      <c r="A1" t="s">
        <v>19</v>
      </c>
    </row>
    <row r="2" spans="1:10" x14ac:dyDescent="0.25">
      <c r="A2" t="s">
        <v>0</v>
      </c>
    </row>
    <row r="3" spans="1:10" x14ac:dyDescent="0.25">
      <c r="A3" s="1" t="s">
        <v>24</v>
      </c>
    </row>
    <row r="4" spans="1:10" x14ac:dyDescent="0.25">
      <c r="A4" s="21" t="s">
        <v>23</v>
      </c>
    </row>
    <row r="5" spans="1:10" x14ac:dyDescent="0.25">
      <c r="C5" s="2" t="s">
        <v>1</v>
      </c>
      <c r="E5" s="2" t="s">
        <v>2</v>
      </c>
      <c r="G5" s="2" t="s">
        <v>25</v>
      </c>
      <c r="H5" t="s">
        <v>27</v>
      </c>
      <c r="I5" t="s">
        <v>26</v>
      </c>
    </row>
    <row r="6" spans="1:10" x14ac:dyDescent="0.25">
      <c r="A6" t="s">
        <v>20</v>
      </c>
      <c r="C6" s="3">
        <v>15500</v>
      </c>
      <c r="E6" s="3">
        <v>12200</v>
      </c>
      <c r="G6" s="3"/>
      <c r="H6" s="4"/>
      <c r="I6" s="6">
        <f>((E7)-(SUM(E10:E18)))</f>
        <v>-57200</v>
      </c>
    </row>
    <row r="7" spans="1:10" x14ac:dyDescent="0.25">
      <c r="A7" t="s">
        <v>3</v>
      </c>
      <c r="C7" s="5">
        <v>2500800</v>
      </c>
      <c r="D7" s="5"/>
      <c r="E7" s="5">
        <f>+E6*165</f>
        <v>2013000</v>
      </c>
      <c r="G7" s="5">
        <f>E7/E6</f>
        <v>165</v>
      </c>
      <c r="H7" s="4"/>
    </row>
    <row r="8" spans="1:10" x14ac:dyDescent="0.25">
      <c r="H8" s="4"/>
    </row>
    <row r="9" spans="1:10" x14ac:dyDescent="0.25">
      <c r="A9" s="13" t="s">
        <v>21</v>
      </c>
      <c r="G9" s="6"/>
      <c r="H9" s="4"/>
    </row>
    <row r="10" spans="1:10" x14ac:dyDescent="0.25">
      <c r="A10" s="22" t="s">
        <v>4</v>
      </c>
      <c r="B10" s="22"/>
      <c r="C10" s="5">
        <v>950000</v>
      </c>
      <c r="D10" s="5"/>
      <c r="E10" s="5">
        <v>880000</v>
      </c>
      <c r="G10" s="6">
        <f>E10/$E$6</f>
        <v>72.131147540983605</v>
      </c>
      <c r="H10" s="7">
        <f>C10-E10</f>
        <v>70000</v>
      </c>
    </row>
    <row r="11" spans="1:10" x14ac:dyDescent="0.25">
      <c r="A11" s="22" t="s">
        <v>5</v>
      </c>
      <c r="B11" s="22"/>
      <c r="C11" s="3">
        <v>180000</v>
      </c>
      <c r="D11" s="5"/>
      <c r="E11" s="3">
        <v>210000</v>
      </c>
      <c r="G11" s="6">
        <f t="shared" ref="G11:G26" si="0">E11/$E$6</f>
        <v>17.21311475409836</v>
      </c>
      <c r="H11" s="7">
        <f t="shared" ref="H11:H23" si="1">C11-E11</f>
        <v>-30000</v>
      </c>
    </row>
    <row r="12" spans="1:10" x14ac:dyDescent="0.25">
      <c r="A12" s="22" t="s">
        <v>6</v>
      </c>
      <c r="B12" s="22"/>
      <c r="C12" s="3">
        <v>18800</v>
      </c>
      <c r="D12" s="5"/>
      <c r="E12" s="3">
        <v>26400</v>
      </c>
      <c r="G12" s="6">
        <f t="shared" si="0"/>
        <v>2.1639344262295084</v>
      </c>
      <c r="H12" s="7">
        <f t="shared" si="1"/>
        <v>-7600</v>
      </c>
    </row>
    <row r="13" spans="1:10" x14ac:dyDescent="0.25">
      <c r="A13" s="22" t="s">
        <v>7</v>
      </c>
      <c r="B13" s="22"/>
      <c r="C13" s="3">
        <v>11000</v>
      </c>
      <c r="D13" s="5"/>
      <c r="E13" s="3">
        <v>13500</v>
      </c>
      <c r="G13" s="6">
        <f t="shared" si="0"/>
        <v>1.1065573770491803</v>
      </c>
      <c r="H13" s="7">
        <f t="shared" si="1"/>
        <v>-2500</v>
      </c>
      <c r="J13" s="25" t="s">
        <v>29</v>
      </c>
    </row>
    <row r="14" spans="1:10" x14ac:dyDescent="0.25">
      <c r="A14" s="22" t="s">
        <v>8</v>
      </c>
      <c r="B14" s="22"/>
      <c r="C14" s="3">
        <v>480000</v>
      </c>
      <c r="D14" s="5"/>
      <c r="E14" s="3">
        <v>540000</v>
      </c>
      <c r="G14" s="6">
        <f t="shared" si="0"/>
        <v>44.26229508196721</v>
      </c>
      <c r="H14" s="7">
        <f t="shared" si="1"/>
        <v>-60000</v>
      </c>
      <c r="J14">
        <f>C24/C6</f>
        <v>159.95296774193548</v>
      </c>
    </row>
    <row r="15" spans="1:10" x14ac:dyDescent="0.25">
      <c r="A15" s="22" t="s">
        <v>12</v>
      </c>
      <c r="B15" s="22"/>
      <c r="C15" s="3">
        <v>327621</v>
      </c>
      <c r="D15" s="5"/>
      <c r="E15" s="3">
        <v>320100</v>
      </c>
      <c r="G15" s="6">
        <f t="shared" si="0"/>
        <v>26.237704918032787</v>
      </c>
      <c r="H15" s="7">
        <f t="shared" si="1"/>
        <v>7521</v>
      </c>
    </row>
    <row r="16" spans="1:10" x14ac:dyDescent="0.25">
      <c r="A16" s="22" t="s">
        <v>9</v>
      </c>
      <c r="B16" s="22"/>
      <c r="C16" s="3">
        <v>42000</v>
      </c>
      <c r="D16" s="5"/>
      <c r="E16" s="3">
        <v>38000</v>
      </c>
      <c r="G16" s="6">
        <f t="shared" si="0"/>
        <v>3.1147540983606556</v>
      </c>
      <c r="H16" s="7">
        <f t="shared" si="1"/>
        <v>4000</v>
      </c>
      <c r="I16" t="s">
        <v>30</v>
      </c>
      <c r="J16" s="6">
        <f>C24-C26</f>
        <v>2457742</v>
      </c>
    </row>
    <row r="17" spans="1:10" x14ac:dyDescent="0.25">
      <c r="A17" s="22" t="s">
        <v>10</v>
      </c>
      <c r="B17" s="22"/>
      <c r="C17" s="3">
        <v>16800</v>
      </c>
      <c r="D17" s="5"/>
      <c r="E17" s="3">
        <v>14200</v>
      </c>
      <c r="G17" s="6">
        <f t="shared" si="0"/>
        <v>1.1639344262295082</v>
      </c>
      <c r="H17" s="7">
        <f t="shared" si="1"/>
        <v>2600</v>
      </c>
      <c r="I17" t="s">
        <v>31</v>
      </c>
      <c r="J17" s="24">
        <f>J16/J14</f>
        <v>15365.404185343192</v>
      </c>
    </row>
    <row r="18" spans="1:10" x14ac:dyDescent="0.25">
      <c r="A18" s="22" t="s">
        <v>11</v>
      </c>
      <c r="B18" s="17"/>
      <c r="C18" s="8">
        <v>21350</v>
      </c>
      <c r="D18" s="5"/>
      <c r="E18" s="9">
        <v>28000</v>
      </c>
      <c r="G18" s="6">
        <f t="shared" si="0"/>
        <v>2.2950819672131146</v>
      </c>
      <c r="H18" s="7">
        <f t="shared" si="1"/>
        <v>-6650</v>
      </c>
    </row>
    <row r="19" spans="1:10" x14ac:dyDescent="0.25">
      <c r="A19" s="23" t="s">
        <v>13</v>
      </c>
      <c r="B19" s="23"/>
      <c r="C19" s="3">
        <v>10800</v>
      </c>
      <c r="D19" s="5"/>
      <c r="E19" s="3">
        <v>10800</v>
      </c>
      <c r="G19" s="6">
        <f t="shared" si="0"/>
        <v>0.88524590163934425</v>
      </c>
      <c r="H19" s="7">
        <f t="shared" si="1"/>
        <v>0</v>
      </c>
      <c r="I19" s="25" t="s">
        <v>32</v>
      </c>
    </row>
    <row r="20" spans="1:10" x14ac:dyDescent="0.25">
      <c r="A20" s="23" t="s">
        <v>14</v>
      </c>
      <c r="B20" s="23"/>
      <c r="C20" s="3">
        <v>175000</v>
      </c>
      <c r="D20" s="5"/>
      <c r="E20" s="3">
        <v>175000</v>
      </c>
      <c r="G20" s="6">
        <f t="shared" si="0"/>
        <v>14.344262295081966</v>
      </c>
      <c r="H20" s="7">
        <f t="shared" si="1"/>
        <v>0</v>
      </c>
      <c r="I20" t="s">
        <v>30</v>
      </c>
      <c r="J20" s="26">
        <v>2600800</v>
      </c>
    </row>
    <row r="21" spans="1:10" x14ac:dyDescent="0.25">
      <c r="A21" s="23" t="s">
        <v>15</v>
      </c>
      <c r="B21" s="23"/>
      <c r="C21" s="3">
        <v>34900</v>
      </c>
      <c r="D21" s="5"/>
      <c r="E21" s="3">
        <v>34900</v>
      </c>
      <c r="G21" s="6">
        <f t="shared" si="0"/>
        <v>2.860655737704918</v>
      </c>
      <c r="H21" s="7">
        <f t="shared" si="1"/>
        <v>0</v>
      </c>
      <c r="I21" t="s">
        <v>33</v>
      </c>
      <c r="J21">
        <f>J20/J14</f>
        <v>16259.779588435471</v>
      </c>
    </row>
    <row r="22" spans="1:10" x14ac:dyDescent="0.25">
      <c r="A22" s="23" t="s">
        <v>16</v>
      </c>
      <c r="B22" s="23"/>
      <c r="C22" s="3">
        <v>125000</v>
      </c>
      <c r="D22" s="5"/>
      <c r="E22" s="3">
        <v>125000</v>
      </c>
      <c r="G22" s="6">
        <f t="shared" si="0"/>
        <v>10.245901639344263</v>
      </c>
      <c r="H22" s="7">
        <f t="shared" si="1"/>
        <v>0</v>
      </c>
    </row>
    <row r="23" spans="1:10" x14ac:dyDescent="0.25">
      <c r="A23" s="23" t="s">
        <v>17</v>
      </c>
      <c r="B23" s="23"/>
      <c r="C23" s="11">
        <v>86000</v>
      </c>
      <c r="D23" s="5"/>
      <c r="E23" s="11">
        <v>86000</v>
      </c>
      <c r="G23" s="6">
        <f t="shared" si="0"/>
        <v>7.0491803278688527</v>
      </c>
      <c r="H23" s="7">
        <f t="shared" si="1"/>
        <v>0</v>
      </c>
    </row>
    <row r="24" spans="1:10" x14ac:dyDescent="0.25">
      <c r="A24" t="s">
        <v>22</v>
      </c>
      <c r="C24" s="12">
        <f>SUM(C10:C23)</f>
        <v>2479271</v>
      </c>
      <c r="D24" s="18"/>
      <c r="E24" s="12">
        <f>SUM(E10:E23)</f>
        <v>2501900</v>
      </c>
      <c r="G24" s="6">
        <f t="shared" si="0"/>
        <v>205.07377049180329</v>
      </c>
      <c r="H24" s="4"/>
    </row>
    <row r="25" spans="1:10" x14ac:dyDescent="0.25">
      <c r="G25" s="6"/>
      <c r="H25" s="4"/>
    </row>
    <row r="26" spans="1:10" ht="15.75" thickBot="1" x14ac:dyDescent="0.3">
      <c r="A26" t="s">
        <v>18</v>
      </c>
      <c r="C26" s="19">
        <f>+C7-C24</f>
        <v>21529</v>
      </c>
      <c r="D26" s="20"/>
      <c r="E26" s="19">
        <f>+E7-E24</f>
        <v>-488900</v>
      </c>
      <c r="G26" s="6">
        <f t="shared" si="0"/>
        <v>-40.07377049180328</v>
      </c>
      <c r="H26" s="4"/>
    </row>
    <row r="27" spans="1:10" ht="15.75" thickTop="1" x14ac:dyDescent="0.25">
      <c r="C27" s="10"/>
      <c r="D27" s="20"/>
      <c r="E27" s="10"/>
      <c r="G27" s="6"/>
      <c r="H27" s="4"/>
    </row>
    <row r="28" spans="1:10" x14ac:dyDescent="0.25">
      <c r="C28" s="20"/>
      <c r="D28" s="20"/>
      <c r="E28" s="20"/>
      <c r="H28" s="4"/>
    </row>
    <row r="29" spans="1:10" x14ac:dyDescent="0.25">
      <c r="C29" s="6"/>
      <c r="E29" s="6"/>
      <c r="G29" s="6"/>
      <c r="H29" s="4"/>
    </row>
    <row r="30" spans="1:10" x14ac:dyDescent="0.25">
      <c r="H30" s="4"/>
    </row>
    <row r="31" spans="1:10" x14ac:dyDescent="0.25">
      <c r="A31" s="13"/>
    </row>
    <row r="33" spans="1:3" x14ac:dyDescent="0.25">
      <c r="A33" s="14"/>
    </row>
    <row r="35" spans="1:3" x14ac:dyDescent="0.25">
      <c r="B35" s="15"/>
      <c r="C35" s="16"/>
    </row>
    <row r="43" spans="1:3" x14ac:dyDescent="0.25">
      <c r="A43" s="14"/>
    </row>
    <row r="45" spans="1:3" x14ac:dyDescent="0.25">
      <c r="B45" s="15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A4" workbookViewId="0">
      <selection activeCell="I16" sqref="I16"/>
    </sheetView>
  </sheetViews>
  <sheetFormatPr defaultRowHeight="15" x14ac:dyDescent="0.25"/>
  <cols>
    <col min="2" max="2" width="19.28515625" customWidth="1"/>
    <col min="3" max="3" width="16.28515625" customWidth="1"/>
    <col min="5" max="5" width="19.42578125" customWidth="1"/>
  </cols>
  <sheetData>
    <row r="1" spans="1:9" x14ac:dyDescent="0.25">
      <c r="C1" s="2" t="s">
        <v>1</v>
      </c>
      <c r="E1" s="2" t="s">
        <v>2</v>
      </c>
    </row>
    <row r="2" spans="1:9" x14ac:dyDescent="0.25">
      <c r="A2" t="s">
        <v>20</v>
      </c>
      <c r="C2" s="3">
        <v>15500</v>
      </c>
      <c r="E2" s="3">
        <v>12200</v>
      </c>
    </row>
    <row r="3" spans="1:9" x14ac:dyDescent="0.25">
      <c r="A3" t="s">
        <v>3</v>
      </c>
      <c r="C3" s="5">
        <v>2500800</v>
      </c>
      <c r="D3" s="5"/>
      <c r="E3" s="5">
        <f>+E2*165</f>
        <v>2013000</v>
      </c>
    </row>
    <row r="5" spans="1:9" x14ac:dyDescent="0.25">
      <c r="A5" s="13" t="s">
        <v>21</v>
      </c>
    </row>
    <row r="6" spans="1:9" x14ac:dyDescent="0.25">
      <c r="A6" s="22" t="s">
        <v>4</v>
      </c>
      <c r="B6" s="22"/>
      <c r="C6" s="5">
        <v>950000</v>
      </c>
      <c r="D6" s="5"/>
      <c r="E6" s="5">
        <f>C6*$I$6</f>
        <v>760000</v>
      </c>
      <c r="H6" t="s">
        <v>28</v>
      </c>
      <c r="I6">
        <v>0.8</v>
      </c>
    </row>
    <row r="7" spans="1:9" x14ac:dyDescent="0.25">
      <c r="A7" s="22" t="s">
        <v>5</v>
      </c>
      <c r="B7" s="22"/>
      <c r="C7" s="3">
        <v>180000</v>
      </c>
      <c r="D7" s="5"/>
      <c r="E7" s="5">
        <f t="shared" ref="E7:E14" si="0">C7*$I$6</f>
        <v>144000</v>
      </c>
    </row>
    <row r="8" spans="1:9" x14ac:dyDescent="0.25">
      <c r="A8" s="22" t="s">
        <v>6</v>
      </c>
      <c r="B8" s="22"/>
      <c r="C8" s="3">
        <v>18800</v>
      </c>
      <c r="D8" s="5"/>
      <c r="E8" s="5">
        <f t="shared" si="0"/>
        <v>15040</v>
      </c>
    </row>
    <row r="9" spans="1:9" x14ac:dyDescent="0.25">
      <c r="A9" s="22" t="s">
        <v>7</v>
      </c>
      <c r="B9" s="22"/>
      <c r="C9" s="3">
        <v>11000</v>
      </c>
      <c r="D9" s="5"/>
      <c r="E9" s="5">
        <f t="shared" si="0"/>
        <v>8800</v>
      </c>
    </row>
    <row r="10" spans="1:9" x14ac:dyDescent="0.25">
      <c r="A10" s="22" t="s">
        <v>8</v>
      </c>
      <c r="B10" s="22"/>
      <c r="C10" s="3">
        <v>480000</v>
      </c>
      <c r="D10" s="5"/>
      <c r="E10" s="5">
        <f t="shared" si="0"/>
        <v>384000</v>
      </c>
    </row>
    <row r="11" spans="1:9" x14ac:dyDescent="0.25">
      <c r="A11" s="22" t="s">
        <v>12</v>
      </c>
      <c r="B11" s="22"/>
      <c r="C11" s="3">
        <v>327621</v>
      </c>
      <c r="D11" s="5"/>
      <c r="E11" s="5">
        <f t="shared" si="0"/>
        <v>262096.80000000002</v>
      </c>
    </row>
    <row r="12" spans="1:9" x14ac:dyDescent="0.25">
      <c r="A12" s="22" t="s">
        <v>9</v>
      </c>
      <c r="B12" s="22"/>
      <c r="C12" s="3">
        <v>42000</v>
      </c>
      <c r="D12" s="5"/>
      <c r="E12" s="5">
        <f t="shared" si="0"/>
        <v>33600</v>
      </c>
    </row>
    <row r="13" spans="1:9" x14ac:dyDescent="0.25">
      <c r="A13" s="22" t="s">
        <v>10</v>
      </c>
      <c r="B13" s="22"/>
      <c r="C13" s="3">
        <v>16800</v>
      </c>
      <c r="D13" s="5"/>
      <c r="E13" s="5">
        <f t="shared" si="0"/>
        <v>13440</v>
      </c>
    </row>
    <row r="14" spans="1:9" x14ac:dyDescent="0.25">
      <c r="A14" s="22" t="s">
        <v>11</v>
      </c>
      <c r="B14" s="17"/>
      <c r="C14" s="8">
        <v>21350</v>
      </c>
      <c r="D14" s="5"/>
      <c r="E14" s="5">
        <f t="shared" si="0"/>
        <v>17080</v>
      </c>
    </row>
    <row r="15" spans="1:9" x14ac:dyDescent="0.25">
      <c r="A15" s="23" t="s">
        <v>13</v>
      </c>
      <c r="B15" s="23"/>
      <c r="C15" s="3">
        <v>10800</v>
      </c>
      <c r="D15" s="5"/>
      <c r="E15" s="3">
        <v>10800</v>
      </c>
    </row>
    <row r="16" spans="1:9" x14ac:dyDescent="0.25">
      <c r="A16" s="23" t="s">
        <v>14</v>
      </c>
      <c r="B16" s="23"/>
      <c r="C16" s="3">
        <v>175000</v>
      </c>
      <c r="D16" s="5"/>
      <c r="E16" s="3">
        <v>175000</v>
      </c>
    </row>
    <row r="17" spans="1:5" x14ac:dyDescent="0.25">
      <c r="A17" s="23" t="s">
        <v>15</v>
      </c>
      <c r="B17" s="23"/>
      <c r="C17" s="3">
        <v>34900</v>
      </c>
      <c r="D17" s="5"/>
      <c r="E17" s="3">
        <v>34900</v>
      </c>
    </row>
    <row r="18" spans="1:5" x14ac:dyDescent="0.25">
      <c r="A18" s="23" t="s">
        <v>16</v>
      </c>
      <c r="B18" s="23"/>
      <c r="C18" s="3">
        <v>125000</v>
      </c>
      <c r="D18" s="5"/>
      <c r="E18" s="3">
        <v>125000</v>
      </c>
    </row>
    <row r="19" spans="1:5" x14ac:dyDescent="0.25">
      <c r="A19" s="23" t="s">
        <v>17</v>
      </c>
      <c r="B19" s="23"/>
      <c r="C19" s="11">
        <v>86000</v>
      </c>
      <c r="D19" s="5"/>
      <c r="E19" s="11">
        <v>86000</v>
      </c>
    </row>
    <row r="20" spans="1:5" x14ac:dyDescent="0.25">
      <c r="A20" t="s">
        <v>22</v>
      </c>
      <c r="C20" s="12">
        <f>SUM(C6:C19)</f>
        <v>2479271</v>
      </c>
      <c r="D20" s="18"/>
      <c r="E20" s="12">
        <f>SUM(E6:E19)</f>
        <v>2069756.8</v>
      </c>
    </row>
    <row r="22" spans="1:5" ht="15.75" thickBot="1" x14ac:dyDescent="0.3">
      <c r="A22" t="s">
        <v>18</v>
      </c>
      <c r="C22" s="19">
        <f>+C3-C20</f>
        <v>21529</v>
      </c>
      <c r="D22" s="20"/>
      <c r="E22" s="19">
        <f>+E3-E20</f>
        <v>-56756.800000000047</v>
      </c>
    </row>
    <row r="23" spans="1:5" ht="15.75" thickTop="1" x14ac:dyDescent="0.25">
      <c r="C23" s="10"/>
      <c r="D23" s="20"/>
      <c r="E23" s="1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Re-drafted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2018-11-07T10:28:46Z</dcterms:created>
  <dcterms:modified xsi:type="dcterms:W3CDTF">2018-11-07T10:28:51Z</dcterms:modified>
</cp:coreProperties>
</file>