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gky\Desktop\homeworkempire\"/>
    </mc:Choice>
  </mc:AlternateContent>
  <bookViews>
    <workbookView xWindow="0" yWindow="0" windowWidth="25170" windowHeight="118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6" i="1"/>
  <c r="E24" i="1"/>
  <c r="I30" i="1"/>
  <c r="H30" i="1"/>
  <c r="G30" i="1"/>
  <c r="F30" i="1"/>
  <c r="E30" i="1"/>
  <c r="C12" i="1"/>
  <c r="F28" i="1" s="1"/>
  <c r="C11" i="1"/>
  <c r="I25" i="1" s="1"/>
  <c r="E25" i="1" l="1"/>
  <c r="E26" i="1" s="1"/>
  <c r="E20" i="1" s="1"/>
  <c r="G25" i="1"/>
  <c r="F25" i="1"/>
  <c r="H25" i="1"/>
  <c r="H28" i="1"/>
  <c r="I28" i="1"/>
  <c r="E19" i="1"/>
  <c r="G28" i="1"/>
  <c r="E28" i="1"/>
  <c r="E29" i="1" l="1"/>
  <c r="E31" i="1" s="1"/>
  <c r="E32" i="1" s="1"/>
  <c r="F24" i="1" s="1"/>
  <c r="F26" i="1" s="1"/>
  <c r="F20" i="1" s="1"/>
  <c r="E21" i="1"/>
  <c r="E22" i="1" s="1"/>
  <c r="F29" i="1" l="1"/>
  <c r="F19" i="1" s="1"/>
  <c r="F21" i="1" s="1"/>
  <c r="F22" i="1" s="1"/>
  <c r="F31" i="1" l="1"/>
  <c r="F32" i="1" s="1"/>
  <c r="G24" i="1" s="1"/>
  <c r="G26" i="1" l="1"/>
  <c r="G20" i="1" s="1"/>
  <c r="G29" i="1"/>
  <c r="G19" i="1" s="1"/>
  <c r="G31" i="1" l="1"/>
  <c r="G32" i="1" s="1"/>
  <c r="H24" i="1" s="1"/>
  <c r="H29" i="1" s="1"/>
  <c r="H19" i="1" s="1"/>
  <c r="G21" i="1"/>
  <c r="G22" i="1" s="1"/>
  <c r="H26" i="1" l="1"/>
  <c r="H20" i="1" s="1"/>
  <c r="H21" i="1" s="1"/>
  <c r="H22" i="1" s="1"/>
  <c r="H31" i="1"/>
  <c r="H32" i="1" s="1"/>
  <c r="I24" i="1" s="1"/>
  <c r="I26" i="1" l="1"/>
  <c r="I20" i="1" s="1"/>
  <c r="I29" i="1"/>
  <c r="I19" i="1" s="1"/>
  <c r="I21" i="1" l="1"/>
  <c r="I22" i="1" s="1"/>
  <c r="F37" i="1" s="1"/>
  <c r="I31" i="1"/>
  <c r="I32" i="1" s="1"/>
  <c r="J32" i="1" s="1"/>
  <c r="I33" i="1" s="1"/>
  <c r="F38" i="1" s="1"/>
  <c r="F39" i="1" l="1"/>
  <c r="F41" i="1" s="1"/>
</calcChain>
</file>

<file path=xl/sharedStrings.xml><?xml version="1.0" encoding="utf-8"?>
<sst xmlns="http://schemas.openxmlformats.org/spreadsheetml/2006/main" count="41" uniqueCount="39">
  <si>
    <t>Book Value of Equity Invested Currently</t>
  </si>
  <si>
    <t>Beta of Company's Stock</t>
  </si>
  <si>
    <t>Risk-free Rate</t>
  </si>
  <si>
    <t>Equity (Market) Excess Return Premium</t>
  </si>
  <si>
    <t>Cost of Equity (Computer Calculates)</t>
  </si>
  <si>
    <t>Return on Equity</t>
  </si>
  <si>
    <t>Annual Net Income from Previous Year</t>
  </si>
  <si>
    <t>Book Value of Equity Invested From Balance Sheet End of Previous Full Year</t>
  </si>
  <si>
    <t>Book Value of Equity Invested Currently (May be Same as Above)</t>
  </si>
  <si>
    <t>Net Income</t>
  </si>
  <si>
    <t>Dividend Payout Ratio</t>
  </si>
  <si>
    <t>Return on Equity (Computer Calculates)</t>
  </si>
  <si>
    <t>- Equity Cost</t>
  </si>
  <si>
    <t>Cost of Equity</t>
  </si>
  <si>
    <t>Excess Equity Return</t>
  </si>
  <si>
    <t>Present Value</t>
  </si>
  <si>
    <t>Beginning Book Value of Equity</t>
  </si>
  <si>
    <t>Equity Cost</t>
  </si>
  <si>
    <t>Dividends Paid</t>
  </si>
  <si>
    <t>Retained Earnings</t>
  </si>
  <si>
    <t>Year</t>
  </si>
  <si>
    <t>Number of Shares Outstanding</t>
  </si>
  <si>
    <t>Valuation</t>
  </si>
  <si>
    <t>Present Value of Excess Return (Next 5 Years)</t>
  </si>
  <si>
    <t>Present Value of Terminal Value of Excess Returns</t>
  </si>
  <si>
    <t>Terminal Value of Excess Returns</t>
  </si>
  <si>
    <t>Value of Equity</t>
  </si>
  <si>
    <t>Number of Shares</t>
  </si>
  <si>
    <t>Value per Share</t>
  </si>
  <si>
    <t>Assumed Growth Rate for Net Income After Year 5</t>
  </si>
  <si>
    <t>Assumed Return on Equity After Year 5</t>
  </si>
  <si>
    <t>Assumed Cost of Equity After Year 5</t>
  </si>
  <si>
    <t>Will Equal 0 if the Assumed ROE</t>
  </si>
  <si>
    <t>The PV of Excess Returns</t>
  </si>
  <si>
    <t>(Insert Required Data in Yellow-Coded Cells Only)</t>
  </si>
  <si>
    <r>
      <t xml:space="preserve">EXCESS RETURNS MODEL - VALUING FINANCIAL INSTITUTION 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</si>
  <si>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t>= or &lt; the Assumed Cost of Equity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</si>
  <si>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This model replicates Damodaran's Excess Returns Model presented in Illustration 21-4 </t>
    </r>
  </si>
  <si>
    <r>
      <t xml:space="preserve">     of Damodaran's </t>
    </r>
    <r>
      <rPr>
        <i/>
        <sz val="11"/>
        <color theme="1"/>
        <rFont val="Calibri"/>
        <family val="2"/>
        <scheme val="minor"/>
      </rPr>
      <t>Investment Valuation</t>
    </r>
    <r>
      <rPr>
        <sz val="11"/>
        <color theme="1"/>
        <rFont val="Calibri"/>
        <family val="2"/>
        <scheme val="minor"/>
      </rPr>
      <t>, 3rd, John Wiley &amp; Sons (2012).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</si>
</sst>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164" formatCode="0.00_);[Red]\(0.00\)"/>
    <numFmt numFmtId="165" formatCode="&quot;$&quot;#,##0.0_);[Red]\(&quot;$&quot;#,##0.0\)"/>
    <numFmt numFmtId="166" formatCode="0.0%"/>
    <numFmt numFmtId="167" formatCode="#,##0.0_);[Red]\(#,##0.0\)"/>
    <numFmt numFmtId="168" formatCode="&quot;$&quot;#,##0.0"/>
  </numFmts>
  <fonts count="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0" fontId="0" fillId="0" borderId="0" xfId="0" applyNumberFormat="1"/>
    <xf numFmtId="164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5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8" fontId="0" fillId="0" borderId="0" xfId="0" applyNumberFormat="1"/>
    <xf numFmtId="0" fontId="0" fillId="0" borderId="0" xfId="0" quotePrefix="1" applyAlignment="1">
      <alignment horizontal="right"/>
    </xf>
    <xf numFmtId="8" fontId="0" fillId="0" borderId="0" xfId="0" applyNumberFormat="1" applyAlignment="1">
      <alignment horizontal="right"/>
    </xf>
    <xf numFmtId="166" fontId="0" fillId="0" borderId="0" xfId="0" applyNumberFormat="1"/>
    <xf numFmtId="167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2" xfId="0" applyBorder="1"/>
    <xf numFmtId="0" fontId="0" fillId="0" borderId="9" xfId="0" applyBorder="1"/>
    <xf numFmtId="0" fontId="0" fillId="0" borderId="10" xfId="0" applyBorder="1"/>
    <xf numFmtId="168" fontId="0" fillId="0" borderId="0" xfId="0" applyNumberFormat="1"/>
    <xf numFmtId="8" fontId="0" fillId="0" borderId="3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quotePrefix="1" applyBorder="1"/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B1" workbookViewId="0">
      <selection activeCell="C19" sqref="C19"/>
    </sheetView>
  </sheetViews>
  <sheetFormatPr defaultRowHeight="15" x14ac:dyDescent="0.25"/>
  <cols>
    <col min="2" max="2" width="9.140625" customWidth="1"/>
    <col min="3" max="3" width="18.5703125" customWidth="1"/>
    <col min="4" max="4" width="10.85546875" bestFit="1" customWidth="1"/>
    <col min="5" max="5" width="15.85546875" customWidth="1"/>
    <col min="6" max="6" width="20.5703125" customWidth="1"/>
    <col min="7" max="7" width="17.7109375" customWidth="1"/>
    <col min="8" max="8" width="17.85546875" customWidth="1"/>
    <col min="9" max="9" width="17.140625" customWidth="1"/>
    <col min="10" max="10" width="18.140625" customWidth="1"/>
  </cols>
  <sheetData>
    <row r="1" spans="3:5" ht="21" x14ac:dyDescent="0.3">
      <c r="E1" s="28" t="s">
        <v>35</v>
      </c>
    </row>
    <row r="2" spans="3:5" x14ac:dyDescent="0.25">
      <c r="E2" s="29" t="s">
        <v>34</v>
      </c>
    </row>
    <row r="3" spans="3:5" x14ac:dyDescent="0.25">
      <c r="E3" s="29"/>
    </row>
    <row r="4" spans="3:5" x14ac:dyDescent="0.25">
      <c r="C4" s="5">
        <v>11478000000</v>
      </c>
      <c r="D4" t="s">
        <v>7</v>
      </c>
    </row>
    <row r="5" spans="3:5" x14ac:dyDescent="0.25">
      <c r="C5" s="5">
        <v>8354000000</v>
      </c>
      <c r="D5" t="s">
        <v>8</v>
      </c>
    </row>
    <row r="6" spans="3:5" x14ac:dyDescent="0.25">
      <c r="C6" s="5">
        <v>1919000000</v>
      </c>
      <c r="D6" t="s">
        <v>6</v>
      </c>
    </row>
    <row r="7" spans="3:5" x14ac:dyDescent="0.25">
      <c r="C7" s="6">
        <v>0.10299999999999999</v>
      </c>
      <c r="D7" t="s">
        <v>10</v>
      </c>
    </row>
    <row r="8" spans="3:5" x14ac:dyDescent="0.25">
      <c r="C8" s="2">
        <v>1.31</v>
      </c>
      <c r="D8" t="s">
        <v>1</v>
      </c>
    </row>
    <row r="9" spans="3:5" x14ac:dyDescent="0.25">
      <c r="C9" s="3">
        <v>3.5000000000000003E-2</v>
      </c>
      <c r="D9" t="s">
        <v>2</v>
      </c>
    </row>
    <row r="10" spans="3:5" x14ac:dyDescent="0.25">
      <c r="C10" s="3">
        <v>0.02</v>
      </c>
      <c r="D10" t="s">
        <v>3</v>
      </c>
    </row>
    <row r="11" spans="3:5" x14ac:dyDescent="0.25">
      <c r="C11" s="4">
        <f>C9+(C8*C10)</f>
        <v>6.1200000000000004E-2</v>
      </c>
      <c r="D11" t="s">
        <v>4</v>
      </c>
    </row>
    <row r="12" spans="3:5" x14ac:dyDescent="0.25">
      <c r="C12" s="4">
        <f>C6/C4</f>
        <v>0.16718940581982925</v>
      </c>
      <c r="D12" t="s">
        <v>11</v>
      </c>
    </row>
    <row r="13" spans="3:5" x14ac:dyDescent="0.25">
      <c r="C13" s="17">
        <v>489164000</v>
      </c>
      <c r="D13" t="s">
        <v>21</v>
      </c>
    </row>
    <row r="14" spans="3:5" x14ac:dyDescent="0.25">
      <c r="C14" s="3">
        <v>0.14299999999999999</v>
      </c>
      <c r="D14" t="s">
        <v>29</v>
      </c>
    </row>
    <row r="15" spans="3:5" x14ac:dyDescent="0.25">
      <c r="C15" s="3">
        <v>0.49769999999999998</v>
      </c>
      <c r="D15" t="s">
        <v>30</v>
      </c>
    </row>
    <row r="16" spans="3:5" x14ac:dyDescent="0.25">
      <c r="C16" s="3">
        <v>6.1199999999999997E-2</v>
      </c>
      <c r="D16" t="s">
        <v>31</v>
      </c>
    </row>
    <row r="18" spans="4:10" x14ac:dyDescent="0.25">
      <c r="D18" s="16" t="s">
        <v>20</v>
      </c>
      <c r="E18" s="15">
        <v>1</v>
      </c>
      <c r="F18" s="15">
        <v>2</v>
      </c>
      <c r="G18" s="15">
        <v>3</v>
      </c>
      <c r="H18" s="15">
        <v>4</v>
      </c>
      <c r="I18" s="15">
        <v>5</v>
      </c>
      <c r="J18" s="31">
        <v>6</v>
      </c>
    </row>
    <row r="19" spans="4:10" x14ac:dyDescent="0.25">
      <c r="D19" s="7" t="s">
        <v>9</v>
      </c>
      <c r="E19" s="8">
        <f>(C12*C5)</f>
        <v>1396700296.2188535</v>
      </c>
      <c r="F19" s="8">
        <f>F29</f>
        <v>1606161899.1108425</v>
      </c>
      <c r="G19" s="8">
        <f t="shared" ref="G19:I19" si="0">G29</f>
        <v>1847036227.5566654</v>
      </c>
      <c r="H19" s="8">
        <f t="shared" si="0"/>
        <v>2124034213.3600347</v>
      </c>
      <c r="I19" s="8">
        <f t="shared" si="0"/>
        <v>2442573281.5712042</v>
      </c>
    </row>
    <row r="20" spans="4:10" x14ac:dyDescent="0.25">
      <c r="D20" s="10" t="s">
        <v>12</v>
      </c>
      <c r="E20" s="8">
        <f>E26</f>
        <v>511264800.00000006</v>
      </c>
      <c r="F20" s="8">
        <f t="shared" ref="F20:I20" si="1">F26</f>
        <v>587938618.14134872</v>
      </c>
      <c r="G20" s="8">
        <f t="shared" si="1"/>
        <v>676111124.21969712</v>
      </c>
      <c r="H20" s="8">
        <f t="shared" si="1"/>
        <v>777506763.78213882</v>
      </c>
      <c r="I20" s="8">
        <f t="shared" si="1"/>
        <v>894108595.57243669</v>
      </c>
    </row>
    <row r="21" spans="4:10" x14ac:dyDescent="0.25">
      <c r="D21" s="11" t="s">
        <v>14</v>
      </c>
      <c r="E21" s="9">
        <f>E19-E20</f>
        <v>885435496.21885347</v>
      </c>
      <c r="F21" s="9">
        <f t="shared" ref="F21:I21" si="2">F19-F20</f>
        <v>1018223280.9694937</v>
      </c>
      <c r="G21" s="9">
        <f t="shared" si="2"/>
        <v>1170925103.3369684</v>
      </c>
      <c r="H21" s="9">
        <f t="shared" si="2"/>
        <v>1346527449.5778959</v>
      </c>
      <c r="I21" s="9">
        <f t="shared" si="2"/>
        <v>1548464685.9987674</v>
      </c>
    </row>
    <row r="22" spans="4:10" x14ac:dyDescent="0.25">
      <c r="D22" s="7" t="s">
        <v>15</v>
      </c>
      <c r="E22" s="8">
        <f>E21/(1+C11)^E18</f>
        <v>834371933.86623967</v>
      </c>
      <c r="F22" s="8">
        <f>F21/(1+C11)^F18</f>
        <v>904166766.38986683</v>
      </c>
      <c r="G22" s="8">
        <f>G21/(1+C11)^G18</f>
        <v>979799904.88865936</v>
      </c>
      <c r="H22" s="8">
        <f>H21/(1+C11)^H18</f>
        <v>1061759721.0002745</v>
      </c>
      <c r="I22" s="8">
        <f>I21/(1+C11)^I18</f>
        <v>1150575438.4275908</v>
      </c>
    </row>
    <row r="24" spans="4:10" x14ac:dyDescent="0.25">
      <c r="D24" s="7" t="s">
        <v>16</v>
      </c>
      <c r="E24" s="13">
        <f>C5</f>
        <v>8354000000</v>
      </c>
      <c r="F24" s="13">
        <f>E24+E32</f>
        <v>9606840165.7083111</v>
      </c>
      <c r="G24" s="13">
        <f t="shared" ref="G24:I24" si="3">F24+F32</f>
        <v>11047567389.210737</v>
      </c>
      <c r="H24" s="13">
        <f t="shared" si="3"/>
        <v>12704358885.329065</v>
      </c>
      <c r="I24" s="13">
        <f t="shared" si="3"/>
        <v>14609617574.713017</v>
      </c>
    </row>
    <row r="25" spans="4:10" x14ac:dyDescent="0.25">
      <c r="D25" s="10" t="s">
        <v>13</v>
      </c>
      <c r="E25" s="1">
        <f>C11</f>
        <v>6.1200000000000004E-2</v>
      </c>
      <c r="F25" s="1">
        <f>C11</f>
        <v>6.1200000000000004E-2</v>
      </c>
      <c r="G25" s="1">
        <f>C11</f>
        <v>6.1200000000000004E-2</v>
      </c>
      <c r="H25" s="1">
        <f>C11</f>
        <v>6.1200000000000004E-2</v>
      </c>
      <c r="I25" s="1">
        <f>C11</f>
        <v>6.1200000000000004E-2</v>
      </c>
    </row>
    <row r="26" spans="4:10" x14ac:dyDescent="0.25">
      <c r="D26" s="7" t="s">
        <v>17</v>
      </c>
      <c r="E26" s="8">
        <f>E25*E24</f>
        <v>511264800.00000006</v>
      </c>
      <c r="F26" s="8">
        <f t="shared" ref="F26:I26" si="4">F25*F24</f>
        <v>587938618.14134872</v>
      </c>
      <c r="G26" s="8">
        <f t="shared" si="4"/>
        <v>676111124.21969712</v>
      </c>
      <c r="H26" s="8">
        <f t="shared" si="4"/>
        <v>777506763.78213882</v>
      </c>
      <c r="I26" s="8">
        <f t="shared" si="4"/>
        <v>894108595.57243669</v>
      </c>
    </row>
    <row r="28" spans="4:10" x14ac:dyDescent="0.25">
      <c r="D28" s="7" t="s">
        <v>5</v>
      </c>
      <c r="E28" s="1">
        <f>C12</f>
        <v>0.16718940581982925</v>
      </c>
      <c r="F28" s="1">
        <f>C12</f>
        <v>0.16718940581982925</v>
      </c>
      <c r="G28" s="1">
        <f>C12</f>
        <v>0.16718940581982925</v>
      </c>
      <c r="H28" s="1">
        <f>C12</f>
        <v>0.16718940581982925</v>
      </c>
      <c r="I28" s="1">
        <f>C12</f>
        <v>0.16718940581982925</v>
      </c>
    </row>
    <row r="29" spans="4:10" x14ac:dyDescent="0.25">
      <c r="D29" s="7" t="s">
        <v>9</v>
      </c>
      <c r="E29" s="8">
        <f>E19</f>
        <v>1396700296.2188535</v>
      </c>
      <c r="F29" s="8">
        <f>F28*F24</f>
        <v>1606161899.1108425</v>
      </c>
      <c r="G29" s="8">
        <f t="shared" ref="G29:I29" si="5">G28*G24</f>
        <v>1847036227.5566654</v>
      </c>
      <c r="H29" s="8">
        <f t="shared" si="5"/>
        <v>2124034213.3600347</v>
      </c>
      <c r="I29" s="8">
        <f t="shared" si="5"/>
        <v>2442573281.5712042</v>
      </c>
    </row>
    <row r="30" spans="4:10" x14ac:dyDescent="0.25">
      <c r="D30" s="7" t="s">
        <v>10</v>
      </c>
      <c r="E30" s="12">
        <f>C7</f>
        <v>0.10299999999999999</v>
      </c>
      <c r="F30" s="12">
        <f>C7</f>
        <v>0.10299999999999999</v>
      </c>
      <c r="G30" s="12">
        <f>C7</f>
        <v>0.10299999999999999</v>
      </c>
      <c r="H30" s="12">
        <f>C7</f>
        <v>0.10299999999999999</v>
      </c>
      <c r="I30" s="12">
        <f>C7</f>
        <v>0.10299999999999999</v>
      </c>
    </row>
    <row r="31" spans="4:10" x14ac:dyDescent="0.25">
      <c r="D31" s="7" t="s">
        <v>18</v>
      </c>
      <c r="E31" s="8">
        <f>E29*E30</f>
        <v>143860130.51054189</v>
      </c>
      <c r="F31" s="8">
        <f t="shared" ref="F31:I31" si="6">F29*F30</f>
        <v>165434675.60841677</v>
      </c>
      <c r="G31" s="8">
        <f t="shared" si="6"/>
        <v>190244731.43833652</v>
      </c>
      <c r="H31" s="8">
        <f t="shared" si="6"/>
        <v>218775523.97608358</v>
      </c>
      <c r="I31" s="8">
        <f t="shared" si="6"/>
        <v>251585048.00183401</v>
      </c>
    </row>
    <row r="32" spans="4:10" x14ac:dyDescent="0.25">
      <c r="D32" s="7" t="s">
        <v>19</v>
      </c>
      <c r="E32" s="8">
        <f>E29-E31</f>
        <v>1252840165.7083116</v>
      </c>
      <c r="F32" s="8">
        <f t="shared" ref="F32:I32" si="7">F29-F31</f>
        <v>1440727223.5024257</v>
      </c>
      <c r="G32" s="8">
        <f t="shared" si="7"/>
        <v>1656791496.1183288</v>
      </c>
      <c r="H32" s="8">
        <f t="shared" si="7"/>
        <v>1905258689.3839512</v>
      </c>
      <c r="I32" s="8">
        <f t="shared" si="7"/>
        <v>2190988233.5693703</v>
      </c>
      <c r="J32" s="8">
        <f>I32*(1+C14)</f>
        <v>2504299550.9697905</v>
      </c>
    </row>
    <row r="33" spans="1:11" x14ac:dyDescent="0.25">
      <c r="D33" s="7" t="s">
        <v>25</v>
      </c>
      <c r="I33" s="26">
        <f>IF(C15&gt;C16,J32/C15-C16,0)</f>
        <v>5031745129.4742441</v>
      </c>
    </row>
    <row r="34" spans="1:11" x14ac:dyDescent="0.25">
      <c r="D34" s="7"/>
      <c r="I34" s="18" t="s">
        <v>33</v>
      </c>
      <c r="J34" s="19"/>
      <c r="K34" s="20"/>
    </row>
    <row r="35" spans="1:11" x14ac:dyDescent="0.25">
      <c r="E35" s="14" t="s">
        <v>22</v>
      </c>
      <c r="I35" s="21" t="s">
        <v>32</v>
      </c>
      <c r="J35" s="22"/>
      <c r="K35" s="23"/>
    </row>
    <row r="36" spans="1:11" x14ac:dyDescent="0.25">
      <c r="E36" s="7" t="s">
        <v>0</v>
      </c>
      <c r="F36" s="8">
        <f>C5</f>
        <v>8354000000</v>
      </c>
      <c r="I36" s="30" t="s">
        <v>36</v>
      </c>
      <c r="J36" s="24"/>
      <c r="K36" s="25"/>
    </row>
    <row r="37" spans="1:11" x14ac:dyDescent="0.25">
      <c r="E37" s="7" t="s">
        <v>23</v>
      </c>
      <c r="F37" s="8">
        <f>SUM(E22:I22)</f>
        <v>4930673764.5726318</v>
      </c>
      <c r="I37" s="12"/>
    </row>
    <row r="38" spans="1:11" x14ac:dyDescent="0.25">
      <c r="E38" s="7" t="s">
        <v>24</v>
      </c>
      <c r="F38" s="8">
        <f>I33</f>
        <v>5031745129.4742441</v>
      </c>
    </row>
    <row r="39" spans="1:11" x14ac:dyDescent="0.25">
      <c r="E39" s="7" t="s">
        <v>26</v>
      </c>
      <c r="F39" s="8">
        <f>SUM(F36:F38)</f>
        <v>18316418894.046875</v>
      </c>
    </row>
    <row r="40" spans="1:11" ht="15.75" thickBot="1" x14ac:dyDescent="0.3">
      <c r="E40" s="7" t="s">
        <v>27</v>
      </c>
      <c r="F40">
        <f>C13</f>
        <v>489164000</v>
      </c>
    </row>
    <row r="41" spans="1:11" ht="15.75" thickBot="1" x14ac:dyDescent="0.3">
      <c r="E41" s="7" t="s">
        <v>28</v>
      </c>
      <c r="F41" s="27">
        <f>F39/F40</f>
        <v>37.444331336825428</v>
      </c>
    </row>
    <row r="43" spans="1:11" ht="17.25" x14ac:dyDescent="0.25">
      <c r="A43" t="s">
        <v>37</v>
      </c>
    </row>
    <row r="44" spans="1:11" x14ac:dyDescent="0.25">
      <c r="A44" t="s">
        <v>38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Glenn L Stevens</dc:creator>
  <cp:lastModifiedBy>augky</cp:lastModifiedBy>
  <dcterms:created xsi:type="dcterms:W3CDTF">2014-10-05T16:50:03Z</dcterms:created>
  <dcterms:modified xsi:type="dcterms:W3CDTF">2018-10-06T02:34:41Z</dcterms:modified>
</cp:coreProperties>
</file>